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roramas/Desktop/Pharmacology Paper/"/>
    </mc:Choice>
  </mc:AlternateContent>
  <xr:revisionPtr revIDLastSave="0" documentId="13_ncr:1_{25589AAF-A898-CC44-91D1-7DD557C84FD2}" xr6:coauthVersionLast="47" xr6:coauthVersionMax="47" xr10:uidLastSave="{00000000-0000-0000-0000-000000000000}"/>
  <bookViews>
    <workbookView xWindow="4780" yWindow="1040" windowWidth="24900" windowHeight="17420" activeTab="1" xr2:uid="{00000000-000D-0000-FFFF-FFFF00000000}"/>
  </bookViews>
  <sheets>
    <sheet name="1-day RO new" sheetId="4" r:id="rId1"/>
    <sheet name="3-day RO new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jOhDqUGJFA74VjZYSl8TXdQPyAFg=="/>
    </ext>
  </extLst>
</workbook>
</file>

<file path=xl/calcChain.xml><?xml version="1.0" encoding="utf-8"?>
<calcChain xmlns="http://schemas.openxmlformats.org/spreadsheetml/2006/main">
  <c r="K425" i="4" l="1"/>
  <c r="L425" i="4"/>
  <c r="K426" i="4"/>
  <c r="L426" i="4"/>
  <c r="K427" i="4"/>
  <c r="L427" i="4"/>
  <c r="L465" i="4" s="1"/>
  <c r="K428" i="4"/>
  <c r="K465" i="4" s="1"/>
  <c r="L428" i="4"/>
  <c r="K429" i="4"/>
  <c r="L429" i="4"/>
  <c r="K430" i="4"/>
  <c r="L430" i="4"/>
  <c r="K454" i="4"/>
  <c r="L454" i="4"/>
  <c r="K455" i="4"/>
  <c r="L455" i="4"/>
  <c r="K456" i="4"/>
  <c r="L456" i="4"/>
  <c r="K457" i="4"/>
  <c r="L457" i="4"/>
  <c r="K458" i="4"/>
  <c r="L458" i="4"/>
  <c r="K459" i="4"/>
  <c r="L459" i="4"/>
  <c r="K460" i="4"/>
  <c r="L460" i="4"/>
  <c r="K461" i="4"/>
  <c r="L461" i="4"/>
  <c r="L424" i="4"/>
  <c r="K424" i="4"/>
  <c r="L388" i="4"/>
  <c r="K389" i="4"/>
  <c r="K348" i="4"/>
  <c r="L348" i="4"/>
  <c r="K349" i="4"/>
  <c r="L349" i="4"/>
  <c r="K350" i="4"/>
  <c r="L350" i="4"/>
  <c r="K351" i="4"/>
  <c r="L351" i="4"/>
  <c r="K352" i="4"/>
  <c r="L352" i="4"/>
  <c r="K353" i="4"/>
  <c r="L353" i="4"/>
  <c r="K354" i="4"/>
  <c r="L354" i="4"/>
  <c r="K378" i="4"/>
  <c r="L378" i="4"/>
  <c r="K379" i="4"/>
  <c r="L379" i="4"/>
  <c r="K380" i="4"/>
  <c r="L380" i="4"/>
  <c r="K381" i="4"/>
  <c r="L381" i="4"/>
  <c r="K382" i="4"/>
  <c r="L382" i="4"/>
  <c r="K383" i="4"/>
  <c r="L383" i="4"/>
  <c r="K384" i="4"/>
  <c r="L384" i="4"/>
  <c r="K385" i="4"/>
  <c r="L385" i="4"/>
  <c r="K243" i="4"/>
  <c r="L243" i="4"/>
  <c r="K244" i="4"/>
  <c r="L275" i="4" s="1"/>
  <c r="L244" i="4"/>
  <c r="L274" i="4" s="1"/>
  <c r="K245" i="4"/>
  <c r="L245" i="4"/>
  <c r="K246" i="4"/>
  <c r="L246" i="4"/>
  <c r="K247" i="4"/>
  <c r="L247" i="4"/>
  <c r="K248" i="4"/>
  <c r="L248" i="4"/>
  <c r="K252" i="4"/>
  <c r="L252" i="4"/>
  <c r="K253" i="4"/>
  <c r="L253" i="4"/>
  <c r="K254" i="4"/>
  <c r="L254" i="4"/>
  <c r="K255" i="4"/>
  <c r="L255" i="4"/>
  <c r="K256" i="4"/>
  <c r="L256" i="4"/>
  <c r="K257" i="4"/>
  <c r="K262" i="4"/>
  <c r="L262" i="4"/>
  <c r="K263" i="4"/>
  <c r="L263" i="4"/>
  <c r="K264" i="4"/>
  <c r="L264" i="4"/>
  <c r="K265" i="4"/>
  <c r="L265" i="4"/>
  <c r="K266" i="4"/>
  <c r="L266" i="4"/>
  <c r="K267" i="4"/>
  <c r="L242" i="4"/>
  <c r="K242" i="4"/>
  <c r="B414" i="5"/>
  <c r="C414" i="5"/>
  <c r="I389" i="5"/>
  <c r="J389" i="5"/>
  <c r="K389" i="5"/>
  <c r="M389" i="5"/>
  <c r="N389" i="5"/>
  <c r="O389" i="5"/>
  <c r="K319" i="5"/>
  <c r="K318" i="5"/>
  <c r="K317" i="5"/>
  <c r="G319" i="5"/>
  <c r="G318" i="5"/>
  <c r="G317" i="5"/>
  <c r="A312" i="5"/>
  <c r="C312" i="5" s="1"/>
  <c r="B312" i="5"/>
  <c r="E312" i="5"/>
  <c r="F312" i="5"/>
  <c r="G312" i="5"/>
  <c r="I237" i="5"/>
  <c r="K237" i="5" s="1"/>
  <c r="B262" i="5" s="1"/>
  <c r="J237" i="5"/>
  <c r="M237" i="5"/>
  <c r="N237" i="5"/>
  <c r="O237" i="5" s="1"/>
  <c r="C262" i="5" s="1"/>
  <c r="I172" i="5"/>
  <c r="J172" i="5"/>
  <c r="K172" i="5"/>
  <c r="B197" i="5" s="1"/>
  <c r="M165" i="5"/>
  <c r="N165" i="5"/>
  <c r="M166" i="5"/>
  <c r="O166" i="5" s="1"/>
  <c r="N166" i="5"/>
  <c r="M167" i="5"/>
  <c r="N167" i="5"/>
  <c r="O167" i="5" s="1"/>
  <c r="M168" i="5"/>
  <c r="N168" i="5"/>
  <c r="O168" i="5"/>
  <c r="M169" i="5"/>
  <c r="N169" i="5"/>
  <c r="O169" i="5" s="1"/>
  <c r="C194" i="5" s="1"/>
  <c r="M170" i="5"/>
  <c r="N170" i="5"/>
  <c r="M171" i="5"/>
  <c r="N171" i="5"/>
  <c r="O171" i="5"/>
  <c r="C196" i="5" s="1"/>
  <c r="M172" i="5"/>
  <c r="O172" i="5" s="1"/>
  <c r="C197" i="5" s="1"/>
  <c r="N172" i="5"/>
  <c r="A106" i="5"/>
  <c r="B106" i="5"/>
  <c r="C106" i="5"/>
  <c r="B121" i="5" s="1"/>
  <c r="E106" i="5"/>
  <c r="F106" i="5"/>
  <c r="G106" i="5"/>
  <c r="C121" i="5" s="1"/>
  <c r="A107" i="5"/>
  <c r="B107" i="5"/>
  <c r="E107" i="5"/>
  <c r="F107" i="5"/>
  <c r="A101" i="5"/>
  <c r="C101" i="5" s="1"/>
  <c r="B116" i="5" s="1"/>
  <c r="B101" i="5"/>
  <c r="E101" i="5"/>
  <c r="F101" i="5"/>
  <c r="A102" i="5"/>
  <c r="B102" i="5"/>
  <c r="E102" i="5"/>
  <c r="F102" i="5"/>
  <c r="A103" i="5"/>
  <c r="B103" i="5"/>
  <c r="E103" i="5"/>
  <c r="F103" i="5"/>
  <c r="A104" i="5"/>
  <c r="B104" i="5"/>
  <c r="C104" i="5" s="1"/>
  <c r="B119" i="5" s="1"/>
  <c r="E104" i="5"/>
  <c r="F104" i="5"/>
  <c r="A105" i="5"/>
  <c r="C105" i="5" s="1"/>
  <c r="B120" i="5" s="1"/>
  <c r="B105" i="5"/>
  <c r="E105" i="5"/>
  <c r="F105" i="5"/>
  <c r="G105" i="5" s="1"/>
  <c r="C120" i="5" s="1"/>
  <c r="I23" i="5"/>
  <c r="J23" i="5"/>
  <c r="K23" i="5" s="1"/>
  <c r="B56" i="5" s="1"/>
  <c r="M23" i="5"/>
  <c r="N23" i="5"/>
  <c r="I24" i="5"/>
  <c r="J24" i="5"/>
  <c r="M24" i="5"/>
  <c r="N24" i="5"/>
  <c r="I25" i="5"/>
  <c r="K25" i="5" s="1"/>
  <c r="B58" i="5" s="1"/>
  <c r="J25" i="5"/>
  <c r="M25" i="5"/>
  <c r="N25" i="5"/>
  <c r="I26" i="5"/>
  <c r="J26" i="5"/>
  <c r="M26" i="5"/>
  <c r="N26" i="5"/>
  <c r="I27" i="5"/>
  <c r="J27" i="5"/>
  <c r="M27" i="5"/>
  <c r="N27" i="5"/>
  <c r="I28" i="5"/>
  <c r="J28" i="5"/>
  <c r="M28" i="5"/>
  <c r="N28" i="5"/>
  <c r="A23" i="5"/>
  <c r="B23" i="5"/>
  <c r="E23" i="5"/>
  <c r="F23" i="5"/>
  <c r="A24" i="5"/>
  <c r="B24" i="5"/>
  <c r="C24" i="5" s="1"/>
  <c r="B43" i="5" s="1"/>
  <c r="E24" i="5"/>
  <c r="F24" i="5"/>
  <c r="G24" i="5"/>
  <c r="A25" i="5"/>
  <c r="B25" i="5"/>
  <c r="C25" i="5" s="1"/>
  <c r="E25" i="5"/>
  <c r="F25" i="5"/>
  <c r="A26" i="5"/>
  <c r="B26" i="5"/>
  <c r="E26" i="5"/>
  <c r="G26" i="5" s="1"/>
  <c r="F26" i="5"/>
  <c r="A27" i="5"/>
  <c r="B27" i="5"/>
  <c r="C27" i="5" s="1"/>
  <c r="B46" i="5" s="1"/>
  <c r="E27" i="5"/>
  <c r="F27" i="5"/>
  <c r="A28" i="5"/>
  <c r="B28" i="5"/>
  <c r="E28" i="5"/>
  <c r="F28" i="5"/>
  <c r="A29" i="5"/>
  <c r="B29" i="5"/>
  <c r="C29" i="5" s="1"/>
  <c r="B48" i="5" s="1"/>
  <c r="E29" i="5"/>
  <c r="F29" i="5"/>
  <c r="A30" i="5"/>
  <c r="B30" i="5"/>
  <c r="E30" i="5"/>
  <c r="F30" i="5"/>
  <c r="G30" i="5"/>
  <c r="C49" i="5" s="1"/>
  <c r="A31" i="5"/>
  <c r="B31" i="5"/>
  <c r="E31" i="5"/>
  <c r="F31" i="5"/>
  <c r="A32" i="5"/>
  <c r="B32" i="5"/>
  <c r="C32" i="5" s="1"/>
  <c r="E32" i="5"/>
  <c r="F32" i="5"/>
  <c r="A33" i="5"/>
  <c r="B33" i="5"/>
  <c r="E33" i="5"/>
  <c r="F33" i="5"/>
  <c r="A19" i="4"/>
  <c r="C19" i="4" s="1"/>
  <c r="B19" i="4"/>
  <c r="E19" i="4"/>
  <c r="F19" i="4"/>
  <c r="G19" i="4"/>
  <c r="N388" i="5"/>
  <c r="M388" i="5"/>
  <c r="J388" i="5"/>
  <c r="I388" i="5"/>
  <c r="N387" i="5"/>
  <c r="M387" i="5"/>
  <c r="O387" i="5" s="1"/>
  <c r="C412" i="5" s="1"/>
  <c r="J387" i="5"/>
  <c r="I387" i="5"/>
  <c r="F387" i="5"/>
  <c r="E387" i="5"/>
  <c r="B387" i="5"/>
  <c r="A387" i="5"/>
  <c r="N386" i="5"/>
  <c r="M386" i="5"/>
  <c r="J386" i="5"/>
  <c r="I386" i="5"/>
  <c r="F386" i="5"/>
  <c r="E386" i="5"/>
  <c r="B386" i="5"/>
  <c r="A386" i="5"/>
  <c r="N385" i="5"/>
  <c r="M385" i="5"/>
  <c r="J385" i="5"/>
  <c r="I385" i="5"/>
  <c r="F385" i="5"/>
  <c r="E385" i="5"/>
  <c r="B385" i="5"/>
  <c r="A385" i="5"/>
  <c r="M384" i="5"/>
  <c r="O384" i="5" s="1"/>
  <c r="C409" i="5" s="1"/>
  <c r="J384" i="5"/>
  <c r="I384" i="5"/>
  <c r="K384" i="5" s="1"/>
  <c r="B409" i="5" s="1"/>
  <c r="F384" i="5"/>
  <c r="E384" i="5"/>
  <c r="B384" i="5"/>
  <c r="A384" i="5"/>
  <c r="C384" i="5" s="1"/>
  <c r="B399" i="5" s="1"/>
  <c r="N383" i="5"/>
  <c r="M383" i="5"/>
  <c r="J383" i="5"/>
  <c r="I383" i="5"/>
  <c r="K383" i="5" s="1"/>
  <c r="B408" i="5" s="1"/>
  <c r="F383" i="5"/>
  <c r="E383" i="5"/>
  <c r="B383" i="5"/>
  <c r="A383" i="5"/>
  <c r="N382" i="5"/>
  <c r="M382" i="5"/>
  <c r="O382" i="5" s="1"/>
  <c r="J382" i="5"/>
  <c r="I382" i="5"/>
  <c r="K382" i="5" s="1"/>
  <c r="F382" i="5"/>
  <c r="E382" i="5"/>
  <c r="B382" i="5"/>
  <c r="A382" i="5"/>
  <c r="C382" i="5" s="1"/>
  <c r="F311" i="5"/>
  <c r="E311" i="5"/>
  <c r="G311" i="5" s="1"/>
  <c r="C326" i="5" s="1"/>
  <c r="B311" i="5"/>
  <c r="A311" i="5"/>
  <c r="C311" i="5" s="1"/>
  <c r="B326" i="5" s="1"/>
  <c r="N310" i="5"/>
  <c r="M310" i="5"/>
  <c r="O310" i="5" s="1"/>
  <c r="C335" i="5" s="1"/>
  <c r="J310" i="5"/>
  <c r="I310" i="5"/>
  <c r="F310" i="5"/>
  <c r="E310" i="5"/>
  <c r="B310" i="5"/>
  <c r="A310" i="5"/>
  <c r="C310" i="5" s="1"/>
  <c r="B325" i="5" s="1"/>
  <c r="V309" i="5"/>
  <c r="U309" i="5"/>
  <c r="R309" i="5"/>
  <c r="Q309" i="5"/>
  <c r="N309" i="5"/>
  <c r="M309" i="5"/>
  <c r="J309" i="5"/>
  <c r="I309" i="5"/>
  <c r="F309" i="5"/>
  <c r="E309" i="5"/>
  <c r="G309" i="5" s="1"/>
  <c r="C324" i="5" s="1"/>
  <c r="B309" i="5"/>
  <c r="A309" i="5"/>
  <c r="C309" i="5" s="1"/>
  <c r="B324" i="5" s="1"/>
  <c r="V308" i="5"/>
  <c r="U308" i="5"/>
  <c r="W308" i="5" s="1"/>
  <c r="C343" i="5" s="1"/>
  <c r="R308" i="5"/>
  <c r="Q308" i="5"/>
  <c r="S308" i="5" s="1"/>
  <c r="B343" i="5" s="1"/>
  <c r="N308" i="5"/>
  <c r="M308" i="5"/>
  <c r="J308" i="5"/>
  <c r="I308" i="5"/>
  <c r="K308" i="5" s="1"/>
  <c r="B333" i="5" s="1"/>
  <c r="F308" i="5"/>
  <c r="E308" i="5"/>
  <c r="G308" i="5" s="1"/>
  <c r="C323" i="5" s="1"/>
  <c r="B308" i="5"/>
  <c r="A308" i="5"/>
  <c r="C308" i="5" s="1"/>
  <c r="B323" i="5" s="1"/>
  <c r="V307" i="5"/>
  <c r="U307" i="5"/>
  <c r="R307" i="5"/>
  <c r="Q307" i="5"/>
  <c r="S307" i="5" s="1"/>
  <c r="B342" i="5" s="1"/>
  <c r="N307" i="5"/>
  <c r="M307" i="5"/>
  <c r="J307" i="5"/>
  <c r="I307" i="5"/>
  <c r="F307" i="5"/>
  <c r="E307" i="5"/>
  <c r="G307" i="5" s="1"/>
  <c r="C322" i="5" s="1"/>
  <c r="B307" i="5"/>
  <c r="A307" i="5"/>
  <c r="C307" i="5" s="1"/>
  <c r="B322" i="5" s="1"/>
  <c r="V306" i="5"/>
  <c r="U306" i="5"/>
  <c r="W306" i="5" s="1"/>
  <c r="R306" i="5"/>
  <c r="Q306" i="5"/>
  <c r="S306" i="5" s="1"/>
  <c r="N306" i="5"/>
  <c r="M306" i="5"/>
  <c r="J306" i="5"/>
  <c r="I306" i="5"/>
  <c r="F306" i="5"/>
  <c r="E306" i="5"/>
  <c r="B306" i="5"/>
  <c r="A306" i="5"/>
  <c r="C306" i="5" s="1"/>
  <c r="F237" i="5"/>
  <c r="E237" i="5"/>
  <c r="B237" i="5"/>
  <c r="A237" i="5"/>
  <c r="C237" i="5" s="1"/>
  <c r="B252" i="5" s="1"/>
  <c r="N236" i="5"/>
  <c r="M236" i="5"/>
  <c r="J236" i="5"/>
  <c r="I236" i="5"/>
  <c r="K236" i="5" s="1"/>
  <c r="B261" i="5" s="1"/>
  <c r="F236" i="5"/>
  <c r="E236" i="5"/>
  <c r="G236" i="5" s="1"/>
  <c r="C251" i="5" s="1"/>
  <c r="B236" i="5"/>
  <c r="A236" i="5"/>
  <c r="N235" i="5"/>
  <c r="M235" i="5"/>
  <c r="J235" i="5"/>
  <c r="I235" i="5"/>
  <c r="F235" i="5"/>
  <c r="E235" i="5"/>
  <c r="B235" i="5"/>
  <c r="A235" i="5"/>
  <c r="N234" i="5"/>
  <c r="M234" i="5"/>
  <c r="O234" i="5" s="1"/>
  <c r="C259" i="5" s="1"/>
  <c r="J234" i="5"/>
  <c r="I234" i="5"/>
  <c r="K234" i="5" s="1"/>
  <c r="B259" i="5" s="1"/>
  <c r="F234" i="5"/>
  <c r="E234" i="5"/>
  <c r="G234" i="5" s="1"/>
  <c r="C249" i="5" s="1"/>
  <c r="B234" i="5"/>
  <c r="A234" i="5"/>
  <c r="N233" i="5"/>
  <c r="M233" i="5"/>
  <c r="J233" i="5"/>
  <c r="I233" i="5"/>
  <c r="F233" i="5"/>
  <c r="E233" i="5"/>
  <c r="B233" i="5"/>
  <c r="A233" i="5"/>
  <c r="C233" i="5" s="1"/>
  <c r="B248" i="5" s="1"/>
  <c r="N232" i="5"/>
  <c r="M232" i="5"/>
  <c r="O232" i="5" s="1"/>
  <c r="C257" i="5" s="1"/>
  <c r="J232" i="5"/>
  <c r="I232" i="5"/>
  <c r="K232" i="5" s="1"/>
  <c r="B257" i="5" s="1"/>
  <c r="F232" i="5"/>
  <c r="E232" i="5"/>
  <c r="G232" i="5" s="1"/>
  <c r="C247" i="5" s="1"/>
  <c r="B232" i="5"/>
  <c r="A232" i="5"/>
  <c r="N231" i="5"/>
  <c r="M231" i="5"/>
  <c r="O231" i="5" s="1"/>
  <c r="C256" i="5" s="1"/>
  <c r="J231" i="5"/>
  <c r="I231" i="5"/>
  <c r="F231" i="5"/>
  <c r="E231" i="5"/>
  <c r="B231" i="5"/>
  <c r="A231" i="5"/>
  <c r="C231" i="5" s="1"/>
  <c r="B246" i="5" s="1"/>
  <c r="N230" i="5"/>
  <c r="M230" i="5"/>
  <c r="O230" i="5" s="1"/>
  <c r="J230" i="5"/>
  <c r="I230" i="5"/>
  <c r="K230" i="5" s="1"/>
  <c r="F230" i="5"/>
  <c r="E230" i="5"/>
  <c r="G230" i="5" s="1"/>
  <c r="C245" i="5" s="1"/>
  <c r="B230" i="5"/>
  <c r="A230" i="5"/>
  <c r="J171" i="5"/>
  <c r="I171" i="5"/>
  <c r="K171" i="5" s="1"/>
  <c r="B196" i="5" s="1"/>
  <c r="J170" i="5"/>
  <c r="I170" i="5"/>
  <c r="J169" i="5"/>
  <c r="I169" i="5"/>
  <c r="J168" i="5"/>
  <c r="I168" i="5"/>
  <c r="K168" i="5" s="1"/>
  <c r="B193" i="5" s="1"/>
  <c r="F168" i="5"/>
  <c r="E168" i="5"/>
  <c r="B168" i="5"/>
  <c r="A168" i="5"/>
  <c r="C168" i="5" s="1"/>
  <c r="B183" i="5" s="1"/>
  <c r="J167" i="5"/>
  <c r="I167" i="5"/>
  <c r="K167" i="5" s="1"/>
  <c r="B192" i="5" s="1"/>
  <c r="F167" i="5"/>
  <c r="E167" i="5"/>
  <c r="B167" i="5"/>
  <c r="A167" i="5"/>
  <c r="C167" i="5" s="1"/>
  <c r="B182" i="5" s="1"/>
  <c r="J166" i="5"/>
  <c r="I166" i="5"/>
  <c r="F166" i="5"/>
  <c r="E166" i="5"/>
  <c r="B166" i="5"/>
  <c r="A166" i="5"/>
  <c r="C166" i="5" s="1"/>
  <c r="B181" i="5" s="1"/>
  <c r="J165" i="5"/>
  <c r="I165" i="5"/>
  <c r="K165" i="5" s="1"/>
  <c r="B190" i="5" s="1"/>
  <c r="F165" i="5"/>
  <c r="E165" i="5"/>
  <c r="G165" i="5" s="1"/>
  <c r="C180" i="5" s="1"/>
  <c r="B165" i="5"/>
  <c r="A165" i="5"/>
  <c r="C165" i="5" s="1"/>
  <c r="B180" i="5" s="1"/>
  <c r="N164" i="5"/>
  <c r="M164" i="5"/>
  <c r="J164" i="5"/>
  <c r="I164" i="5"/>
  <c r="K164" i="5" s="1"/>
  <c r="F164" i="5"/>
  <c r="E164" i="5"/>
  <c r="B164" i="5"/>
  <c r="A164" i="5"/>
  <c r="C164" i="5" s="1"/>
  <c r="B179" i="5" s="1"/>
  <c r="F100" i="5"/>
  <c r="E100" i="5"/>
  <c r="B100" i="5"/>
  <c r="A100" i="5"/>
  <c r="F99" i="5"/>
  <c r="E99" i="5"/>
  <c r="B99" i="5"/>
  <c r="A99" i="5"/>
  <c r="F98" i="5"/>
  <c r="E98" i="5"/>
  <c r="B98" i="5"/>
  <c r="A98" i="5"/>
  <c r="N22" i="5"/>
  <c r="M22" i="5"/>
  <c r="J22" i="5"/>
  <c r="I22" i="5"/>
  <c r="F22" i="5"/>
  <c r="E22" i="5"/>
  <c r="B22" i="5"/>
  <c r="A22" i="5"/>
  <c r="AC414" i="4"/>
  <c r="AD414" i="4"/>
  <c r="AC415" i="4"/>
  <c r="AD415" i="4"/>
  <c r="AC416" i="4"/>
  <c r="AD416" i="4"/>
  <c r="Y415" i="4"/>
  <c r="Z415" i="4"/>
  <c r="Y416" i="4"/>
  <c r="Z416" i="4"/>
  <c r="U414" i="4"/>
  <c r="V414" i="4"/>
  <c r="U415" i="4"/>
  <c r="V415" i="4"/>
  <c r="U416" i="4"/>
  <c r="V416" i="4"/>
  <c r="Q415" i="4"/>
  <c r="R415" i="4"/>
  <c r="BI298" i="4"/>
  <c r="BJ298" i="4"/>
  <c r="BI299" i="4"/>
  <c r="BJ299" i="4"/>
  <c r="BI300" i="4"/>
  <c r="BJ300" i="4"/>
  <c r="BE299" i="4"/>
  <c r="BF299" i="4"/>
  <c r="BE300" i="4"/>
  <c r="BF300" i="4"/>
  <c r="BA298" i="4"/>
  <c r="BB298" i="4"/>
  <c r="BA299" i="4"/>
  <c r="BB299" i="4"/>
  <c r="BA300" i="4"/>
  <c r="BB300" i="4"/>
  <c r="AO300" i="4"/>
  <c r="AP300" i="4"/>
  <c r="AC298" i="4"/>
  <c r="AD298" i="4"/>
  <c r="AC299" i="4"/>
  <c r="AD299" i="4"/>
  <c r="AC300" i="4"/>
  <c r="AD300" i="4"/>
  <c r="Y299" i="4"/>
  <c r="Z299" i="4"/>
  <c r="Y300" i="4"/>
  <c r="Z300" i="4"/>
  <c r="U298" i="4"/>
  <c r="V298" i="4"/>
  <c r="AT299" i="4"/>
  <c r="AS299" i="4"/>
  <c r="AP299" i="4"/>
  <c r="AO299" i="4"/>
  <c r="AL299" i="4"/>
  <c r="AK299" i="4"/>
  <c r="AH299" i="4"/>
  <c r="AG299" i="4"/>
  <c r="BF298" i="4"/>
  <c r="BE298" i="4"/>
  <c r="AX298" i="4"/>
  <c r="AW298" i="4"/>
  <c r="AT298" i="4"/>
  <c r="AS298" i="4"/>
  <c r="AP298" i="4"/>
  <c r="AO298" i="4"/>
  <c r="AL298" i="4"/>
  <c r="AK298" i="4"/>
  <c r="AH298" i="4"/>
  <c r="AG298" i="4"/>
  <c r="BJ297" i="4"/>
  <c r="BI297" i="4"/>
  <c r="BF297" i="4"/>
  <c r="BE297" i="4"/>
  <c r="BB297" i="4"/>
  <c r="BA297" i="4"/>
  <c r="AX297" i="4"/>
  <c r="AW297" i="4"/>
  <c r="AT297" i="4"/>
  <c r="AS297" i="4"/>
  <c r="AP297" i="4"/>
  <c r="AO297" i="4"/>
  <c r="AL297" i="4"/>
  <c r="AK297" i="4"/>
  <c r="AH297" i="4"/>
  <c r="AG297" i="4"/>
  <c r="BJ296" i="4"/>
  <c r="BI296" i="4"/>
  <c r="BF296" i="4"/>
  <c r="BE296" i="4"/>
  <c r="BB296" i="4"/>
  <c r="BA296" i="4"/>
  <c r="AX296" i="4"/>
  <c r="AW296" i="4"/>
  <c r="AT296" i="4"/>
  <c r="AS296" i="4"/>
  <c r="AP296" i="4"/>
  <c r="AO296" i="4"/>
  <c r="AL296" i="4"/>
  <c r="AK296" i="4"/>
  <c r="AH296" i="4"/>
  <c r="AG296" i="4"/>
  <c r="BJ295" i="4"/>
  <c r="BI295" i="4"/>
  <c r="BF295" i="4"/>
  <c r="BE295" i="4"/>
  <c r="BB295" i="4"/>
  <c r="BA295" i="4"/>
  <c r="AX295" i="4"/>
  <c r="AW295" i="4"/>
  <c r="AT295" i="4"/>
  <c r="AS295" i="4"/>
  <c r="AP295" i="4"/>
  <c r="AO295" i="4"/>
  <c r="AL295" i="4"/>
  <c r="AK295" i="4"/>
  <c r="AH295" i="4"/>
  <c r="AG295" i="4"/>
  <c r="BJ294" i="4"/>
  <c r="BI294" i="4"/>
  <c r="BF294" i="4"/>
  <c r="BE294" i="4"/>
  <c r="BB294" i="4"/>
  <c r="BA294" i="4"/>
  <c r="AX294" i="4"/>
  <c r="AW294" i="4"/>
  <c r="AT294" i="4"/>
  <c r="AS294" i="4"/>
  <c r="AP294" i="4"/>
  <c r="AO294" i="4"/>
  <c r="AL294" i="4"/>
  <c r="AK294" i="4"/>
  <c r="AM294" i="4" s="1"/>
  <c r="C349" i="4" s="1"/>
  <c r="AH294" i="4"/>
  <c r="AG294" i="4"/>
  <c r="BJ293" i="4"/>
  <c r="BI293" i="4"/>
  <c r="BF293" i="4"/>
  <c r="BE293" i="4"/>
  <c r="BB293" i="4"/>
  <c r="BA293" i="4"/>
  <c r="AX293" i="4"/>
  <c r="AW293" i="4"/>
  <c r="AT293" i="4"/>
  <c r="AS293" i="4"/>
  <c r="AP293" i="4"/>
  <c r="AO293" i="4"/>
  <c r="AL293" i="4"/>
  <c r="AK293" i="4"/>
  <c r="AM293" i="4" s="1"/>
  <c r="C348" i="4" s="1"/>
  <c r="AH293" i="4"/>
  <c r="AG293" i="4"/>
  <c r="N415" i="4"/>
  <c r="M415" i="4"/>
  <c r="J415" i="4"/>
  <c r="I415" i="4"/>
  <c r="F415" i="4"/>
  <c r="E415" i="4"/>
  <c r="B415" i="4"/>
  <c r="A415" i="4"/>
  <c r="Z414" i="4"/>
  <c r="Y414" i="4"/>
  <c r="R414" i="4"/>
  <c r="Q414" i="4"/>
  <c r="N414" i="4"/>
  <c r="M414" i="4"/>
  <c r="J414" i="4"/>
  <c r="I414" i="4"/>
  <c r="F414" i="4"/>
  <c r="E414" i="4"/>
  <c r="B414" i="4"/>
  <c r="A414" i="4"/>
  <c r="AD413" i="4"/>
  <c r="AC413" i="4"/>
  <c r="Z413" i="4"/>
  <c r="Y413" i="4"/>
  <c r="V413" i="4"/>
  <c r="U413" i="4"/>
  <c r="R413" i="4"/>
  <c r="Q413" i="4"/>
  <c r="N413" i="4"/>
  <c r="M413" i="4"/>
  <c r="J413" i="4"/>
  <c r="I413" i="4"/>
  <c r="F413" i="4"/>
  <c r="E413" i="4"/>
  <c r="B413" i="4"/>
  <c r="A413" i="4"/>
  <c r="AD412" i="4"/>
  <c r="AC412" i="4"/>
  <c r="Z412" i="4"/>
  <c r="Y412" i="4"/>
  <c r="V412" i="4"/>
  <c r="U412" i="4"/>
  <c r="R412" i="4"/>
  <c r="Q412" i="4"/>
  <c r="N412" i="4"/>
  <c r="M412" i="4"/>
  <c r="J412" i="4"/>
  <c r="I412" i="4"/>
  <c r="F412" i="4"/>
  <c r="E412" i="4"/>
  <c r="B412" i="4"/>
  <c r="A412" i="4"/>
  <c r="AD411" i="4"/>
  <c r="AC411" i="4"/>
  <c r="Z411" i="4"/>
  <c r="Y411" i="4"/>
  <c r="V411" i="4"/>
  <c r="U411" i="4"/>
  <c r="R411" i="4"/>
  <c r="Q411" i="4"/>
  <c r="M411" i="4"/>
  <c r="O411" i="4" s="1"/>
  <c r="J411" i="4"/>
  <c r="I411" i="4"/>
  <c r="F411" i="4"/>
  <c r="E411" i="4"/>
  <c r="B411" i="4"/>
  <c r="A411" i="4"/>
  <c r="AD410" i="4"/>
  <c r="AC410" i="4"/>
  <c r="AE410" i="4" s="1"/>
  <c r="Z410" i="4"/>
  <c r="Y410" i="4"/>
  <c r="V410" i="4"/>
  <c r="U410" i="4"/>
  <c r="R410" i="4"/>
  <c r="Q410" i="4"/>
  <c r="N410" i="4"/>
  <c r="M410" i="4"/>
  <c r="J410" i="4"/>
  <c r="I410" i="4"/>
  <c r="F410" i="4"/>
  <c r="E410" i="4"/>
  <c r="G410" i="4" s="1"/>
  <c r="C425" i="4" s="1"/>
  <c r="B410" i="4"/>
  <c r="A410" i="4"/>
  <c r="AD409" i="4"/>
  <c r="AC409" i="4"/>
  <c r="AE409" i="4" s="1"/>
  <c r="Z409" i="4"/>
  <c r="Y409" i="4"/>
  <c r="V409" i="4"/>
  <c r="U409" i="4"/>
  <c r="R409" i="4"/>
  <c r="Q409" i="4"/>
  <c r="N409" i="4"/>
  <c r="M409" i="4"/>
  <c r="J409" i="4"/>
  <c r="I409" i="4"/>
  <c r="F409" i="4"/>
  <c r="E409" i="4"/>
  <c r="G409" i="4" s="1"/>
  <c r="B409" i="4"/>
  <c r="A409" i="4"/>
  <c r="Z298" i="4"/>
  <c r="Y298" i="4"/>
  <c r="R298" i="4"/>
  <c r="Q298" i="4"/>
  <c r="N298" i="4"/>
  <c r="M298" i="4"/>
  <c r="J298" i="4"/>
  <c r="I298" i="4"/>
  <c r="F298" i="4"/>
  <c r="E298" i="4"/>
  <c r="B298" i="4"/>
  <c r="A298" i="4"/>
  <c r="AD297" i="4"/>
  <c r="AC297" i="4"/>
  <c r="Z297" i="4"/>
  <c r="Y297" i="4"/>
  <c r="V297" i="4"/>
  <c r="U297" i="4"/>
  <c r="R297" i="4"/>
  <c r="Q297" i="4"/>
  <c r="N297" i="4"/>
  <c r="M297" i="4"/>
  <c r="J297" i="4"/>
  <c r="I297" i="4"/>
  <c r="F297" i="4"/>
  <c r="E297" i="4"/>
  <c r="B297" i="4"/>
  <c r="A297" i="4"/>
  <c r="AD296" i="4"/>
  <c r="AC296" i="4"/>
  <c r="AE296" i="4" s="1"/>
  <c r="C341" i="4" s="1"/>
  <c r="Z296" i="4"/>
  <c r="Y296" i="4"/>
  <c r="V296" i="4"/>
  <c r="U296" i="4"/>
  <c r="R296" i="4"/>
  <c r="Q296" i="4"/>
  <c r="N296" i="4"/>
  <c r="M296" i="4"/>
  <c r="J296" i="4"/>
  <c r="I296" i="4"/>
  <c r="F296" i="4"/>
  <c r="E296" i="4"/>
  <c r="B296" i="4"/>
  <c r="A296" i="4"/>
  <c r="AD295" i="4"/>
  <c r="AC295" i="4"/>
  <c r="AE295" i="4" s="1"/>
  <c r="C340" i="4" s="1"/>
  <c r="Z295" i="4"/>
  <c r="Y295" i="4"/>
  <c r="V295" i="4"/>
  <c r="U295" i="4"/>
  <c r="R295" i="4"/>
  <c r="Q295" i="4"/>
  <c r="N295" i="4"/>
  <c r="M295" i="4"/>
  <c r="J295" i="4"/>
  <c r="I295" i="4"/>
  <c r="F295" i="4"/>
  <c r="E295" i="4"/>
  <c r="B295" i="4"/>
  <c r="A295" i="4"/>
  <c r="AD294" i="4"/>
  <c r="AC294" i="4"/>
  <c r="AE294" i="4" s="1"/>
  <c r="C339" i="4" s="1"/>
  <c r="Z294" i="4"/>
  <c r="Y294" i="4"/>
  <c r="V294" i="4"/>
  <c r="U294" i="4"/>
  <c r="R294" i="4"/>
  <c r="Q294" i="4"/>
  <c r="N294" i="4"/>
  <c r="M294" i="4"/>
  <c r="J294" i="4"/>
  <c r="I294" i="4"/>
  <c r="F294" i="4"/>
  <c r="E294" i="4"/>
  <c r="B294" i="4"/>
  <c r="A294" i="4"/>
  <c r="AD293" i="4"/>
  <c r="AC293" i="4"/>
  <c r="Z293" i="4"/>
  <c r="Y293" i="4"/>
  <c r="V293" i="4"/>
  <c r="U293" i="4"/>
  <c r="R293" i="4"/>
  <c r="Q293" i="4"/>
  <c r="N293" i="4"/>
  <c r="M293" i="4"/>
  <c r="J293" i="4"/>
  <c r="I293" i="4"/>
  <c r="F293" i="4"/>
  <c r="E293" i="4"/>
  <c r="B293" i="4"/>
  <c r="A293" i="4"/>
  <c r="Y222" i="4"/>
  <c r="Z222" i="4"/>
  <c r="Q222" i="4"/>
  <c r="R222" i="4"/>
  <c r="I222" i="4"/>
  <c r="J222" i="4"/>
  <c r="M222" i="4"/>
  <c r="N222" i="4"/>
  <c r="I223" i="4"/>
  <c r="J223" i="4"/>
  <c r="M223" i="4"/>
  <c r="N223" i="4"/>
  <c r="A220" i="4"/>
  <c r="B220" i="4"/>
  <c r="E220" i="4"/>
  <c r="F220" i="4"/>
  <c r="A221" i="4"/>
  <c r="B221" i="4"/>
  <c r="E221" i="4"/>
  <c r="F221" i="4"/>
  <c r="A222" i="4"/>
  <c r="B222" i="4"/>
  <c r="E222" i="4"/>
  <c r="F222" i="4"/>
  <c r="A223" i="4"/>
  <c r="B223" i="4"/>
  <c r="E223" i="4"/>
  <c r="F223" i="4"/>
  <c r="A224" i="4"/>
  <c r="B224" i="4"/>
  <c r="E224" i="4"/>
  <c r="F224" i="4"/>
  <c r="A225" i="4"/>
  <c r="B225" i="4"/>
  <c r="E225" i="4"/>
  <c r="F225" i="4"/>
  <c r="AD221" i="4"/>
  <c r="AC221" i="4"/>
  <c r="Z221" i="4"/>
  <c r="Y221" i="4"/>
  <c r="AD220" i="4"/>
  <c r="AC220" i="4"/>
  <c r="Z220" i="4"/>
  <c r="Y220" i="4"/>
  <c r="AD219" i="4"/>
  <c r="AC219" i="4"/>
  <c r="Z219" i="4"/>
  <c r="Y219" i="4"/>
  <c r="AD218" i="4"/>
  <c r="AC218" i="4"/>
  <c r="Z218" i="4"/>
  <c r="Y218" i="4"/>
  <c r="AD217" i="4"/>
  <c r="AC217" i="4"/>
  <c r="Z217" i="4"/>
  <c r="Y217" i="4"/>
  <c r="V221" i="4"/>
  <c r="U221" i="4"/>
  <c r="R221" i="4"/>
  <c r="Q221" i="4"/>
  <c r="N221" i="4"/>
  <c r="M221" i="4"/>
  <c r="J221" i="4"/>
  <c r="I221" i="4"/>
  <c r="V220" i="4"/>
  <c r="U220" i="4"/>
  <c r="R220" i="4"/>
  <c r="Q220" i="4"/>
  <c r="N220" i="4"/>
  <c r="M220" i="4"/>
  <c r="J220" i="4"/>
  <c r="I220" i="4"/>
  <c r="V219" i="4"/>
  <c r="U219" i="4"/>
  <c r="R219" i="4"/>
  <c r="Q219" i="4"/>
  <c r="N219" i="4"/>
  <c r="M219" i="4"/>
  <c r="J219" i="4"/>
  <c r="I219" i="4"/>
  <c r="F219" i="4"/>
  <c r="E219" i="4"/>
  <c r="B219" i="4"/>
  <c r="A219" i="4"/>
  <c r="V218" i="4"/>
  <c r="U218" i="4"/>
  <c r="R218" i="4"/>
  <c r="Q218" i="4"/>
  <c r="N218" i="4"/>
  <c r="M218" i="4"/>
  <c r="J218" i="4"/>
  <c r="I218" i="4"/>
  <c r="F218" i="4"/>
  <c r="E218" i="4"/>
  <c r="B218" i="4"/>
  <c r="A218" i="4"/>
  <c r="V217" i="4"/>
  <c r="U217" i="4"/>
  <c r="R217" i="4"/>
  <c r="Q217" i="4"/>
  <c r="N217" i="4"/>
  <c r="M217" i="4"/>
  <c r="J217" i="4"/>
  <c r="I217" i="4"/>
  <c r="F217" i="4"/>
  <c r="E217" i="4"/>
  <c r="B217" i="4"/>
  <c r="A217" i="4"/>
  <c r="M24" i="4"/>
  <c r="N24" i="4"/>
  <c r="M25" i="4"/>
  <c r="N25" i="4"/>
  <c r="M26" i="4"/>
  <c r="N26" i="4"/>
  <c r="I24" i="4"/>
  <c r="J24" i="4"/>
  <c r="I25" i="4"/>
  <c r="J25" i="4"/>
  <c r="E22" i="4"/>
  <c r="F22" i="4"/>
  <c r="E23" i="4"/>
  <c r="F23" i="4"/>
  <c r="E24" i="4"/>
  <c r="F24" i="4"/>
  <c r="E25" i="4"/>
  <c r="F25" i="4"/>
  <c r="E26" i="4"/>
  <c r="F26" i="4"/>
  <c r="A22" i="4"/>
  <c r="B22" i="4"/>
  <c r="A23" i="4"/>
  <c r="B23" i="4"/>
  <c r="A24" i="4"/>
  <c r="B24" i="4"/>
  <c r="A25" i="4"/>
  <c r="B25" i="4"/>
  <c r="I156" i="4"/>
  <c r="J156" i="4"/>
  <c r="M156" i="4"/>
  <c r="N156" i="4"/>
  <c r="I157" i="4"/>
  <c r="J157" i="4"/>
  <c r="M157" i="4"/>
  <c r="N157" i="4"/>
  <c r="I158" i="4"/>
  <c r="J158" i="4"/>
  <c r="M158" i="4"/>
  <c r="N158" i="4"/>
  <c r="E154" i="4"/>
  <c r="F154" i="4"/>
  <c r="E155" i="4"/>
  <c r="F155" i="4"/>
  <c r="A154" i="4"/>
  <c r="B154" i="4"/>
  <c r="A155" i="4"/>
  <c r="B155" i="4"/>
  <c r="A153" i="4"/>
  <c r="A151" i="4"/>
  <c r="B151" i="4"/>
  <c r="E151" i="4"/>
  <c r="F151" i="4"/>
  <c r="A152" i="4"/>
  <c r="B152" i="4"/>
  <c r="E152" i="4"/>
  <c r="F152" i="4"/>
  <c r="B153" i="4"/>
  <c r="E153" i="4"/>
  <c r="F153" i="4"/>
  <c r="I151" i="4"/>
  <c r="J151" i="4"/>
  <c r="M151" i="4"/>
  <c r="N151" i="4"/>
  <c r="I152" i="4"/>
  <c r="J152" i="4"/>
  <c r="M152" i="4"/>
  <c r="N152" i="4"/>
  <c r="I153" i="4"/>
  <c r="J153" i="4"/>
  <c r="M153" i="4"/>
  <c r="N153" i="4"/>
  <c r="I154" i="4"/>
  <c r="J154" i="4"/>
  <c r="K154" i="4" s="1"/>
  <c r="B179" i="4" s="1"/>
  <c r="M154" i="4"/>
  <c r="N154" i="4"/>
  <c r="I155" i="4"/>
  <c r="J155" i="4"/>
  <c r="M155" i="4"/>
  <c r="N155" i="4"/>
  <c r="N23" i="4"/>
  <c r="M23" i="4"/>
  <c r="J23" i="4"/>
  <c r="I23" i="4"/>
  <c r="N22" i="4"/>
  <c r="M22" i="4"/>
  <c r="J22" i="4"/>
  <c r="I22" i="4"/>
  <c r="N21" i="4"/>
  <c r="M21" i="4"/>
  <c r="J21" i="4"/>
  <c r="I21" i="4"/>
  <c r="F21" i="4"/>
  <c r="E21" i="4"/>
  <c r="B21" i="4"/>
  <c r="A21" i="4"/>
  <c r="N20" i="4"/>
  <c r="M20" i="4"/>
  <c r="J20" i="4"/>
  <c r="I20" i="4"/>
  <c r="F20" i="4"/>
  <c r="E20" i="4"/>
  <c r="B20" i="4"/>
  <c r="A20" i="4"/>
  <c r="N19" i="4"/>
  <c r="M19" i="4"/>
  <c r="J19" i="4"/>
  <c r="I19" i="4"/>
  <c r="A85" i="4"/>
  <c r="B85" i="4"/>
  <c r="E85" i="4"/>
  <c r="F85" i="4"/>
  <c r="I85" i="4"/>
  <c r="J85" i="4"/>
  <c r="M85" i="4"/>
  <c r="N85" i="4"/>
  <c r="Q85" i="4"/>
  <c r="R85" i="4"/>
  <c r="U85" i="4"/>
  <c r="V85" i="4"/>
  <c r="A86" i="4"/>
  <c r="B86" i="4"/>
  <c r="E86" i="4"/>
  <c r="F86" i="4"/>
  <c r="I86" i="4"/>
  <c r="J86" i="4"/>
  <c r="M86" i="4"/>
  <c r="N86" i="4"/>
  <c r="Q86" i="4"/>
  <c r="R86" i="4"/>
  <c r="U86" i="4"/>
  <c r="V86" i="4"/>
  <c r="A87" i="4"/>
  <c r="B87" i="4"/>
  <c r="C87" i="4" s="1"/>
  <c r="E87" i="4"/>
  <c r="F87" i="4"/>
  <c r="I87" i="4"/>
  <c r="J87" i="4"/>
  <c r="M87" i="4"/>
  <c r="N87" i="4"/>
  <c r="Q87" i="4"/>
  <c r="R87" i="4"/>
  <c r="U87" i="4"/>
  <c r="V87" i="4"/>
  <c r="I88" i="4"/>
  <c r="J88" i="4"/>
  <c r="M88" i="4"/>
  <c r="N88" i="4"/>
  <c r="Q88" i="4"/>
  <c r="R88" i="4"/>
  <c r="U88" i="4"/>
  <c r="V88" i="4"/>
  <c r="I89" i="4"/>
  <c r="J89" i="4"/>
  <c r="M89" i="4"/>
  <c r="N89" i="4"/>
  <c r="Q89" i="4"/>
  <c r="R89" i="4"/>
  <c r="U89" i="4"/>
  <c r="V89" i="4"/>
  <c r="L467" i="4" l="1"/>
  <c r="L466" i="4"/>
  <c r="K464" i="4"/>
  <c r="L464" i="4"/>
  <c r="K466" i="4"/>
  <c r="K467" i="4"/>
  <c r="L391" i="4"/>
  <c r="L390" i="4"/>
  <c r="K388" i="4"/>
  <c r="L389" i="4"/>
  <c r="K390" i="4"/>
  <c r="K391" i="4"/>
  <c r="L272" i="4"/>
  <c r="K272" i="4"/>
  <c r="L273" i="4"/>
  <c r="K274" i="4"/>
  <c r="K275" i="4"/>
  <c r="K273" i="4"/>
  <c r="O385" i="5"/>
  <c r="C410" i="5" s="1"/>
  <c r="O388" i="5"/>
  <c r="C413" i="5" s="1"/>
  <c r="K385" i="5"/>
  <c r="B410" i="5" s="1"/>
  <c r="K386" i="5"/>
  <c r="B411" i="5" s="1"/>
  <c r="K388" i="5"/>
  <c r="B413" i="5" s="1"/>
  <c r="C385" i="5"/>
  <c r="B400" i="5" s="1"/>
  <c r="C387" i="5"/>
  <c r="B402" i="5" s="1"/>
  <c r="G385" i="5"/>
  <c r="C400" i="5" s="1"/>
  <c r="G382" i="5"/>
  <c r="G383" i="5"/>
  <c r="C398" i="5" s="1"/>
  <c r="G384" i="5"/>
  <c r="C399" i="5" s="1"/>
  <c r="S309" i="5"/>
  <c r="B344" i="5" s="1"/>
  <c r="W307" i="5"/>
  <c r="C342" i="5" s="1"/>
  <c r="K307" i="5"/>
  <c r="B332" i="5" s="1"/>
  <c r="K306" i="5"/>
  <c r="K310" i="5"/>
  <c r="B335" i="5" s="1"/>
  <c r="K309" i="5"/>
  <c r="B334" i="5" s="1"/>
  <c r="G306" i="5"/>
  <c r="G310" i="5"/>
  <c r="C30" i="5"/>
  <c r="B49" i="5" s="1"/>
  <c r="G104" i="5"/>
  <c r="C119" i="5" s="1"/>
  <c r="G33" i="5"/>
  <c r="C52" i="5" s="1"/>
  <c r="O164" i="5"/>
  <c r="G167" i="5"/>
  <c r="C182" i="5" s="1"/>
  <c r="O165" i="5"/>
  <c r="C190" i="5" s="1"/>
  <c r="O170" i="5"/>
  <c r="C195" i="5" s="1"/>
  <c r="O26" i="5"/>
  <c r="C59" i="5" s="1"/>
  <c r="G27" i="5"/>
  <c r="C102" i="5"/>
  <c r="B117" i="5" s="1"/>
  <c r="G31" i="5"/>
  <c r="C50" i="5" s="1"/>
  <c r="G101" i="5"/>
  <c r="C116" i="5" s="1"/>
  <c r="K169" i="5"/>
  <c r="B194" i="5" s="1"/>
  <c r="G235" i="5"/>
  <c r="C250" i="5" s="1"/>
  <c r="O22" i="5"/>
  <c r="C55" i="5" s="1"/>
  <c r="K166" i="5"/>
  <c r="B191" i="5" s="1"/>
  <c r="K170" i="5"/>
  <c r="B195" i="5" s="1"/>
  <c r="K231" i="5"/>
  <c r="B256" i="5" s="1"/>
  <c r="K233" i="5"/>
  <c r="B258" i="5" s="1"/>
  <c r="K235" i="5"/>
  <c r="B260" i="5" s="1"/>
  <c r="O236" i="5"/>
  <c r="C261" i="5" s="1"/>
  <c r="C235" i="5"/>
  <c r="B250" i="5" s="1"/>
  <c r="G231" i="5"/>
  <c r="C246" i="5" s="1"/>
  <c r="G233" i="5"/>
  <c r="C248" i="5" s="1"/>
  <c r="G237" i="5"/>
  <c r="C252" i="5" s="1"/>
  <c r="C230" i="5"/>
  <c r="B245" i="5" s="1"/>
  <c r="C232" i="5"/>
  <c r="B247" i="5" s="1"/>
  <c r="C234" i="5"/>
  <c r="B249" i="5" s="1"/>
  <c r="C236" i="5"/>
  <c r="B251" i="5" s="1"/>
  <c r="G164" i="5"/>
  <c r="C179" i="5" s="1"/>
  <c r="G166" i="5"/>
  <c r="C181" i="5" s="1"/>
  <c r="G168" i="5"/>
  <c r="C183" i="5" s="1"/>
  <c r="G32" i="5"/>
  <c r="C51" i="5" s="1"/>
  <c r="G25" i="5"/>
  <c r="C31" i="5"/>
  <c r="B50" i="5" s="1"/>
  <c r="G107" i="5"/>
  <c r="C122" i="5" s="1"/>
  <c r="C107" i="5"/>
  <c r="B122" i="5" s="1"/>
  <c r="K26" i="5"/>
  <c r="B59" i="5" s="1"/>
  <c r="C99" i="5"/>
  <c r="B114" i="5" s="1"/>
  <c r="G23" i="5"/>
  <c r="C103" i="5"/>
  <c r="B118" i="5" s="1"/>
  <c r="C23" i="5"/>
  <c r="B42" i="5" s="1"/>
  <c r="O25" i="5"/>
  <c r="C58" i="5" s="1"/>
  <c r="G103" i="5"/>
  <c r="C118" i="5" s="1"/>
  <c r="C33" i="5"/>
  <c r="G29" i="5"/>
  <c r="C26" i="5"/>
  <c r="B45" i="5" s="1"/>
  <c r="O24" i="5"/>
  <c r="C57" i="5" s="1"/>
  <c r="G22" i="5"/>
  <c r="G100" i="5"/>
  <c r="C115" i="5" s="1"/>
  <c r="K22" i="5"/>
  <c r="O28" i="5"/>
  <c r="C61" i="5" s="1"/>
  <c r="G102" i="5"/>
  <c r="C28" i="5"/>
  <c r="B47" i="5" s="1"/>
  <c r="K24" i="5"/>
  <c r="B57" i="5" s="1"/>
  <c r="K27" i="5"/>
  <c r="B60" i="5" s="1"/>
  <c r="O23" i="5"/>
  <c r="C56" i="5" s="1"/>
  <c r="O27" i="5"/>
  <c r="C60" i="5" s="1"/>
  <c r="G28" i="5"/>
  <c r="C47" i="5" s="1"/>
  <c r="K28" i="5"/>
  <c r="B61" i="5" s="1"/>
  <c r="C22" i="5"/>
  <c r="C100" i="5"/>
  <c r="C111" i="5" s="1"/>
  <c r="C98" i="5"/>
  <c r="C44" i="5"/>
  <c r="B44" i="5"/>
  <c r="C383" i="5"/>
  <c r="B398" i="5" s="1"/>
  <c r="O309" i="5"/>
  <c r="C334" i="5" s="1"/>
  <c r="O308" i="5"/>
  <c r="C333" i="5" s="1"/>
  <c r="C42" i="5"/>
  <c r="G411" i="4"/>
  <c r="C426" i="4" s="1"/>
  <c r="BG299" i="4"/>
  <c r="B384" i="4" s="1"/>
  <c r="BK300" i="4"/>
  <c r="C385" i="4" s="1"/>
  <c r="G25" i="4"/>
  <c r="C40" i="4" s="1"/>
  <c r="W415" i="4"/>
  <c r="C450" i="4" s="1"/>
  <c r="AA415" i="4"/>
  <c r="B460" i="4" s="1"/>
  <c r="AM295" i="4"/>
  <c r="C350" i="4" s="1"/>
  <c r="AM296" i="4"/>
  <c r="C351" i="4" s="1"/>
  <c r="AM297" i="4"/>
  <c r="C352" i="4" s="1"/>
  <c r="AM298" i="4"/>
  <c r="C353" i="4" s="1"/>
  <c r="BC300" i="4"/>
  <c r="C375" i="4" s="1"/>
  <c r="AE414" i="4"/>
  <c r="C459" i="4" s="1"/>
  <c r="W414" i="4"/>
  <c r="C449" i="4" s="1"/>
  <c r="K412" i="4"/>
  <c r="B437" i="4" s="1"/>
  <c r="K413" i="4"/>
  <c r="B438" i="4" s="1"/>
  <c r="K414" i="4"/>
  <c r="B439" i="4" s="1"/>
  <c r="AI293" i="4"/>
  <c r="B348" i="4" s="1"/>
  <c r="AI294" i="4"/>
  <c r="B349" i="4" s="1"/>
  <c r="AI295" i="4"/>
  <c r="B350" i="4" s="1"/>
  <c r="AI296" i="4"/>
  <c r="B351" i="4" s="1"/>
  <c r="AI297" i="4"/>
  <c r="B352" i="4" s="1"/>
  <c r="AQ299" i="4"/>
  <c r="B364" i="4" s="1"/>
  <c r="AE299" i="4"/>
  <c r="C344" i="4" s="1"/>
  <c r="BG300" i="4"/>
  <c r="B385" i="4" s="1"/>
  <c r="AA416" i="4"/>
  <c r="B461" i="4" s="1"/>
  <c r="G217" i="4"/>
  <c r="O218" i="4"/>
  <c r="C243" i="4" s="1"/>
  <c r="W219" i="4"/>
  <c r="C254" i="4" s="1"/>
  <c r="W221" i="4"/>
  <c r="C256" i="4" s="1"/>
  <c r="AA300" i="4"/>
  <c r="S415" i="4"/>
  <c r="B450" i="4" s="1"/>
  <c r="AA411" i="4"/>
  <c r="B456" i="4" s="1"/>
  <c r="AA412" i="4"/>
  <c r="B457" i="4" s="1"/>
  <c r="AA413" i="4"/>
  <c r="B458" i="4" s="1"/>
  <c r="AY293" i="4"/>
  <c r="B368" i="4" s="1"/>
  <c r="AY294" i="4"/>
  <c r="B369" i="4" s="1"/>
  <c r="AY295" i="4"/>
  <c r="B370" i="4" s="1"/>
  <c r="AY296" i="4"/>
  <c r="B371" i="4" s="1"/>
  <c r="AY297" i="4"/>
  <c r="B372" i="4" s="1"/>
  <c r="AY298" i="4"/>
  <c r="B373" i="4" s="1"/>
  <c r="C412" i="4"/>
  <c r="B427" i="4" s="1"/>
  <c r="BK299" i="4"/>
  <c r="C384" i="4" s="1"/>
  <c r="AE416" i="4"/>
  <c r="C461" i="4" s="1"/>
  <c r="W412" i="4"/>
  <c r="C447" i="4" s="1"/>
  <c r="AU293" i="4"/>
  <c r="C358" i="4" s="1"/>
  <c r="AU294" i="4"/>
  <c r="C359" i="4" s="1"/>
  <c r="AU295" i="4"/>
  <c r="C360" i="4" s="1"/>
  <c r="AU296" i="4"/>
  <c r="C361" i="4" s="1"/>
  <c r="AU297" i="4"/>
  <c r="C362" i="4" s="1"/>
  <c r="AU298" i="4"/>
  <c r="C363" i="4" s="1"/>
  <c r="BC299" i="4"/>
  <c r="C374" i="4" s="1"/>
  <c r="AE415" i="4"/>
  <c r="C460" i="4" s="1"/>
  <c r="O293" i="4"/>
  <c r="O294" i="4"/>
  <c r="C319" i="4" s="1"/>
  <c r="O295" i="4"/>
  <c r="C320" i="4" s="1"/>
  <c r="O296" i="4"/>
  <c r="C321" i="4" s="1"/>
  <c r="O297" i="4"/>
  <c r="C322" i="4" s="1"/>
  <c r="O298" i="4"/>
  <c r="C323" i="4" s="1"/>
  <c r="W410" i="4"/>
  <c r="C445" i="4" s="1"/>
  <c r="S218" i="4"/>
  <c r="B253" i="4" s="1"/>
  <c r="K220" i="4"/>
  <c r="B245" i="4" s="1"/>
  <c r="S293" i="4"/>
  <c r="B328" i="4" s="1"/>
  <c r="W416" i="4"/>
  <c r="C451" i="4" s="1"/>
  <c r="AE411" i="4"/>
  <c r="C456" i="4" s="1"/>
  <c r="AE412" i="4"/>
  <c r="C457" i="4" s="1"/>
  <c r="AE413" i="4"/>
  <c r="C458" i="4" s="1"/>
  <c r="G415" i="4"/>
  <c r="C430" i="4" s="1"/>
  <c r="BC293" i="4"/>
  <c r="C368" i="4" s="1"/>
  <c r="BC294" i="4"/>
  <c r="C369" i="4" s="1"/>
  <c r="BC295" i="4"/>
  <c r="C370" i="4" s="1"/>
  <c r="BC296" i="4"/>
  <c r="C371" i="4" s="1"/>
  <c r="BC297" i="4"/>
  <c r="C372" i="4" s="1"/>
  <c r="AE300" i="4"/>
  <c r="C345" i="4" s="1"/>
  <c r="G414" i="4"/>
  <c r="C429" i="4" s="1"/>
  <c r="BK293" i="4"/>
  <c r="C378" i="4" s="1"/>
  <c r="BK294" i="4"/>
  <c r="C379" i="4" s="1"/>
  <c r="BK295" i="4"/>
  <c r="C380" i="4" s="1"/>
  <c r="BK296" i="4"/>
  <c r="C381" i="4" s="1"/>
  <c r="BK297" i="4"/>
  <c r="C382" i="4" s="1"/>
  <c r="AM299" i="4"/>
  <c r="C354" i="4" s="1"/>
  <c r="BK298" i="4"/>
  <c r="C383" i="4" s="1"/>
  <c r="G294" i="4"/>
  <c r="C309" i="4" s="1"/>
  <c r="G295" i="4"/>
  <c r="C310" i="4" s="1"/>
  <c r="G296" i="4"/>
  <c r="C311" i="4" s="1"/>
  <c r="G297" i="4"/>
  <c r="C312" i="4" s="1"/>
  <c r="AQ293" i="4"/>
  <c r="B358" i="4" s="1"/>
  <c r="AQ294" i="4"/>
  <c r="B359" i="4" s="1"/>
  <c r="AQ295" i="4"/>
  <c r="B360" i="4" s="1"/>
  <c r="AQ296" i="4"/>
  <c r="B361" i="4" s="1"/>
  <c r="AQ297" i="4"/>
  <c r="B362" i="4" s="1"/>
  <c r="AQ298" i="4"/>
  <c r="B363" i="4" s="1"/>
  <c r="S294" i="4"/>
  <c r="B329" i="4" s="1"/>
  <c r="S295" i="4"/>
  <c r="B330" i="4" s="1"/>
  <c r="S296" i="4"/>
  <c r="B331" i="4" s="1"/>
  <c r="S298" i="4"/>
  <c r="B333" i="4" s="1"/>
  <c r="AA409" i="4"/>
  <c r="AA410" i="4"/>
  <c r="B455" i="4" s="1"/>
  <c r="BG298" i="4"/>
  <c r="B383" i="4" s="1"/>
  <c r="C413" i="4"/>
  <c r="B428" i="4" s="1"/>
  <c r="C414" i="4"/>
  <c r="B429" i="4" s="1"/>
  <c r="K415" i="4"/>
  <c r="B440" i="4" s="1"/>
  <c r="BG293" i="4"/>
  <c r="B378" i="4" s="1"/>
  <c r="BG294" i="4"/>
  <c r="B379" i="4" s="1"/>
  <c r="BG295" i="4"/>
  <c r="B380" i="4" s="1"/>
  <c r="BG296" i="4"/>
  <c r="B381" i="4" s="1"/>
  <c r="BG297" i="4"/>
  <c r="B382" i="4" s="1"/>
  <c r="W298" i="4"/>
  <c r="C333" i="4" s="1"/>
  <c r="AA218" i="4"/>
  <c r="B263" i="4" s="1"/>
  <c r="AA293" i="4"/>
  <c r="B338" i="4" s="1"/>
  <c r="AA294" i="4"/>
  <c r="B339" i="4" s="1"/>
  <c r="AA295" i="4"/>
  <c r="B340" i="4" s="1"/>
  <c r="AA296" i="4"/>
  <c r="B341" i="4" s="1"/>
  <c r="AA297" i="4"/>
  <c r="B342" i="4" s="1"/>
  <c r="C409" i="4"/>
  <c r="C410" i="4"/>
  <c r="B425" i="4" s="1"/>
  <c r="C411" i="4"/>
  <c r="B426" i="4" s="1"/>
  <c r="AA299" i="4"/>
  <c r="B344" i="4" s="1"/>
  <c r="BC298" i="4"/>
  <c r="C373" i="4" s="1"/>
  <c r="C293" i="4"/>
  <c r="C294" i="4"/>
  <c r="B309" i="4" s="1"/>
  <c r="C295" i="4"/>
  <c r="B310" i="4" s="1"/>
  <c r="C296" i="4"/>
  <c r="B311" i="4" s="1"/>
  <c r="C297" i="4"/>
  <c r="B312" i="4" s="1"/>
  <c r="C298" i="4"/>
  <c r="B313" i="4" s="1"/>
  <c r="K409" i="4"/>
  <c r="K410" i="4"/>
  <c r="B435" i="4" s="1"/>
  <c r="K411" i="4"/>
  <c r="B436" i="4" s="1"/>
  <c r="AQ300" i="4"/>
  <c r="B365" i="4" s="1"/>
  <c r="G298" i="4"/>
  <c r="C313" i="4" s="1"/>
  <c r="K218" i="4"/>
  <c r="B243" i="4" s="1"/>
  <c r="K294" i="4"/>
  <c r="B319" i="4" s="1"/>
  <c r="K295" i="4"/>
  <c r="B320" i="4" s="1"/>
  <c r="K296" i="4"/>
  <c r="B321" i="4" s="1"/>
  <c r="K297" i="4"/>
  <c r="B322" i="4" s="1"/>
  <c r="K298" i="4"/>
  <c r="B323" i="4" s="1"/>
  <c r="AE298" i="4"/>
  <c r="C343" i="4" s="1"/>
  <c r="G387" i="5"/>
  <c r="C402" i="5" s="1"/>
  <c r="O386" i="5"/>
  <c r="C411" i="5" s="1"/>
  <c r="O383" i="5"/>
  <c r="C408" i="5" s="1"/>
  <c r="C386" i="5"/>
  <c r="B401" i="5" s="1"/>
  <c r="S319" i="5"/>
  <c r="W309" i="5"/>
  <c r="C344" i="5" s="1"/>
  <c r="O306" i="5"/>
  <c r="O307" i="5"/>
  <c r="C332" i="5" s="1"/>
  <c r="O233" i="5"/>
  <c r="C258" i="5" s="1"/>
  <c r="O235" i="5"/>
  <c r="C260" i="5" s="1"/>
  <c r="C191" i="5"/>
  <c r="C192" i="5"/>
  <c r="G98" i="5"/>
  <c r="G99" i="5"/>
  <c r="C114" i="5" s="1"/>
  <c r="C43" i="5"/>
  <c r="C255" i="5"/>
  <c r="C177" i="5"/>
  <c r="C176" i="5"/>
  <c r="B55" i="5"/>
  <c r="B189" i="5"/>
  <c r="K176" i="5"/>
  <c r="W317" i="5"/>
  <c r="C341" i="5"/>
  <c r="O393" i="5"/>
  <c r="C41" i="5"/>
  <c r="B321" i="5"/>
  <c r="B361" i="5" s="1"/>
  <c r="C319" i="5"/>
  <c r="C318" i="5"/>
  <c r="C317" i="5"/>
  <c r="B397" i="5"/>
  <c r="C393" i="5"/>
  <c r="C321" i="5"/>
  <c r="K243" i="5"/>
  <c r="K241" i="5"/>
  <c r="B341" i="5"/>
  <c r="S318" i="5"/>
  <c r="B288" i="5"/>
  <c r="C397" i="5"/>
  <c r="G386" i="5"/>
  <c r="C401" i="5" s="1"/>
  <c r="S317" i="5"/>
  <c r="B407" i="5"/>
  <c r="K393" i="5"/>
  <c r="C242" i="5"/>
  <c r="C189" i="5"/>
  <c r="G243" i="5"/>
  <c r="G241" i="5"/>
  <c r="K242" i="5"/>
  <c r="C175" i="5"/>
  <c r="C407" i="5"/>
  <c r="C193" i="5"/>
  <c r="B255" i="5"/>
  <c r="K387" i="5"/>
  <c r="B412" i="5" s="1"/>
  <c r="AA414" i="4"/>
  <c r="B459" i="4" s="1"/>
  <c r="W409" i="4"/>
  <c r="C444" i="4" s="1"/>
  <c r="W411" i="4"/>
  <c r="C446" i="4" s="1"/>
  <c r="W413" i="4"/>
  <c r="C448" i="4" s="1"/>
  <c r="S409" i="4"/>
  <c r="B444" i="4" s="1"/>
  <c r="S410" i="4"/>
  <c r="B445" i="4" s="1"/>
  <c r="S411" i="4"/>
  <c r="B446" i="4" s="1"/>
  <c r="S412" i="4"/>
  <c r="B447" i="4" s="1"/>
  <c r="S413" i="4"/>
  <c r="B448" i="4" s="1"/>
  <c r="S414" i="4"/>
  <c r="B449" i="4" s="1"/>
  <c r="O415" i="4"/>
  <c r="C440" i="4" s="1"/>
  <c r="O409" i="4"/>
  <c r="C434" i="4" s="1"/>
  <c r="O410" i="4"/>
  <c r="C435" i="4" s="1"/>
  <c r="C436" i="4"/>
  <c r="O412" i="4"/>
  <c r="C437" i="4" s="1"/>
  <c r="O413" i="4"/>
  <c r="C438" i="4" s="1"/>
  <c r="O414" i="4"/>
  <c r="C439" i="4" s="1"/>
  <c r="G412" i="4"/>
  <c r="C427" i="4" s="1"/>
  <c r="G413" i="4"/>
  <c r="C428" i="4" s="1"/>
  <c r="C415" i="4"/>
  <c r="B430" i="4" s="1"/>
  <c r="AU299" i="4"/>
  <c r="C364" i="4" s="1"/>
  <c r="AI298" i="4"/>
  <c r="B353" i="4" s="1"/>
  <c r="AI299" i="4"/>
  <c r="B354" i="4" s="1"/>
  <c r="W293" i="4"/>
  <c r="C328" i="4" s="1"/>
  <c r="W297" i="4"/>
  <c r="C332" i="4" s="1"/>
  <c r="O217" i="4"/>
  <c r="C242" i="4" s="1"/>
  <c r="C222" i="4"/>
  <c r="B237" i="4" s="1"/>
  <c r="K22" i="4"/>
  <c r="B47" i="4" s="1"/>
  <c r="C221" i="4"/>
  <c r="B236" i="4" s="1"/>
  <c r="C218" i="4"/>
  <c r="B233" i="4" s="1"/>
  <c r="G224" i="4"/>
  <c r="C239" i="4" s="1"/>
  <c r="O26" i="4"/>
  <c r="C51" i="4" s="1"/>
  <c r="C217" i="4"/>
  <c r="B232" i="4" s="1"/>
  <c r="AA220" i="4"/>
  <c r="B265" i="4" s="1"/>
  <c r="K19" i="4"/>
  <c r="B44" i="4" s="1"/>
  <c r="K21" i="4"/>
  <c r="B46" i="4" s="1"/>
  <c r="C454" i="4"/>
  <c r="O24" i="4"/>
  <c r="C49" i="4" s="1"/>
  <c r="G218" i="4"/>
  <c r="C233" i="4" s="1"/>
  <c r="O219" i="4"/>
  <c r="C244" i="4" s="1"/>
  <c r="O221" i="4"/>
  <c r="C246" i="4" s="1"/>
  <c r="AE219" i="4"/>
  <c r="C264" i="4" s="1"/>
  <c r="K217" i="4"/>
  <c r="B242" i="4" s="1"/>
  <c r="C424" i="4"/>
  <c r="C455" i="4"/>
  <c r="S222" i="4"/>
  <c r="B257" i="4" s="1"/>
  <c r="AE218" i="4"/>
  <c r="C263" i="4" s="1"/>
  <c r="O223" i="4"/>
  <c r="C248" i="4" s="1"/>
  <c r="K293" i="4"/>
  <c r="AE297" i="4"/>
  <c r="C342" i="4" s="1"/>
  <c r="O152" i="4"/>
  <c r="C177" i="4" s="1"/>
  <c r="W217" i="4"/>
  <c r="C252" i="4" s="1"/>
  <c r="G219" i="4"/>
  <c r="C234" i="4" s="1"/>
  <c r="W220" i="4"/>
  <c r="C255" i="4" s="1"/>
  <c r="AE217" i="4"/>
  <c r="C262" i="4" s="1"/>
  <c r="AE221" i="4"/>
  <c r="C266" i="4" s="1"/>
  <c r="G221" i="4"/>
  <c r="C236" i="4" s="1"/>
  <c r="S219" i="4"/>
  <c r="B254" i="4" s="1"/>
  <c r="S221" i="4"/>
  <c r="B256" i="4" s="1"/>
  <c r="W294" i="4"/>
  <c r="C329" i="4" s="1"/>
  <c r="W295" i="4"/>
  <c r="C330" i="4" s="1"/>
  <c r="S297" i="4"/>
  <c r="B332" i="4" s="1"/>
  <c r="W296" i="4"/>
  <c r="C331" i="4" s="1"/>
  <c r="G155" i="4"/>
  <c r="C170" i="4" s="1"/>
  <c r="AE293" i="4"/>
  <c r="C338" i="4" s="1"/>
  <c r="AA298" i="4"/>
  <c r="B343" i="4" s="1"/>
  <c r="O222" i="4"/>
  <c r="C247" i="4" s="1"/>
  <c r="K156" i="4"/>
  <c r="B181" i="4" s="1"/>
  <c r="AE220" i="4"/>
  <c r="C265" i="4" s="1"/>
  <c r="G293" i="4"/>
  <c r="C308" i="4" s="1"/>
  <c r="AA217" i="4"/>
  <c r="B262" i="4" s="1"/>
  <c r="AA221" i="4"/>
  <c r="B266" i="4" s="1"/>
  <c r="C224" i="4"/>
  <c r="B239" i="4" s="1"/>
  <c r="G220" i="4"/>
  <c r="C235" i="4" s="1"/>
  <c r="C223" i="4"/>
  <c r="B238" i="4" s="1"/>
  <c r="K222" i="4"/>
  <c r="B247" i="4" s="1"/>
  <c r="G24" i="4"/>
  <c r="C39" i="4" s="1"/>
  <c r="C220" i="4"/>
  <c r="B235" i="4" s="1"/>
  <c r="K223" i="4"/>
  <c r="B248" i="4" s="1"/>
  <c r="G223" i="4"/>
  <c r="C238" i="4" s="1"/>
  <c r="G222" i="4"/>
  <c r="C237" i="4" s="1"/>
  <c r="G152" i="4"/>
  <c r="C167" i="4" s="1"/>
  <c r="O220" i="4"/>
  <c r="C245" i="4" s="1"/>
  <c r="G225" i="4"/>
  <c r="C240" i="4" s="1"/>
  <c r="G87" i="4"/>
  <c r="C102" i="4" s="1"/>
  <c r="C225" i="4"/>
  <c r="B240" i="4" s="1"/>
  <c r="S217" i="4"/>
  <c r="C219" i="4"/>
  <c r="B234" i="4" s="1"/>
  <c r="S220" i="4"/>
  <c r="B255" i="4" s="1"/>
  <c r="AA222" i="4"/>
  <c r="B267" i="4" s="1"/>
  <c r="AA219" i="4"/>
  <c r="B264" i="4" s="1"/>
  <c r="K219" i="4"/>
  <c r="B244" i="4" s="1"/>
  <c r="K221" i="4"/>
  <c r="B246" i="4" s="1"/>
  <c r="G26" i="4"/>
  <c r="C41" i="4" s="1"/>
  <c r="K24" i="4"/>
  <c r="B49" i="4" s="1"/>
  <c r="C25" i="4"/>
  <c r="B40" i="4" s="1"/>
  <c r="G22" i="4"/>
  <c r="C37" i="4" s="1"/>
  <c r="G20" i="4"/>
  <c r="C35" i="4" s="1"/>
  <c r="O22" i="4"/>
  <c r="C47" i="4" s="1"/>
  <c r="C24" i="4"/>
  <c r="B39" i="4" s="1"/>
  <c r="K20" i="4"/>
  <c r="B45" i="4" s="1"/>
  <c r="C152" i="4"/>
  <c r="B167" i="4" s="1"/>
  <c r="O20" i="4"/>
  <c r="C45" i="4" s="1"/>
  <c r="O23" i="4"/>
  <c r="C48" i="4" s="1"/>
  <c r="B34" i="4"/>
  <c r="C21" i="4"/>
  <c r="B36" i="4" s="1"/>
  <c r="K153" i="4"/>
  <c r="B178" i="4" s="1"/>
  <c r="G23" i="4"/>
  <c r="C38" i="4" s="1"/>
  <c r="K155" i="4"/>
  <c r="B180" i="4" s="1"/>
  <c r="O151" i="4"/>
  <c r="G151" i="4"/>
  <c r="C166" i="4" s="1"/>
  <c r="K158" i="4"/>
  <c r="B183" i="4" s="1"/>
  <c r="O154" i="4"/>
  <c r="C179" i="4" s="1"/>
  <c r="K152" i="4"/>
  <c r="B177" i="4" s="1"/>
  <c r="G85" i="4"/>
  <c r="O157" i="4"/>
  <c r="C182" i="4" s="1"/>
  <c r="C22" i="4"/>
  <c r="B37" i="4" s="1"/>
  <c r="K151" i="4"/>
  <c r="B176" i="4" s="1"/>
  <c r="C23" i="4"/>
  <c r="B38" i="4" s="1"/>
  <c r="K25" i="4"/>
  <c r="B50" i="4" s="1"/>
  <c r="O156" i="4"/>
  <c r="C181" i="4" s="1"/>
  <c r="O155" i="4"/>
  <c r="C180" i="4" s="1"/>
  <c r="W89" i="4"/>
  <c r="C124" i="4" s="1"/>
  <c r="C153" i="4"/>
  <c r="B168" i="4" s="1"/>
  <c r="W218" i="4"/>
  <c r="C253" i="4" s="1"/>
  <c r="C232" i="4"/>
  <c r="C151" i="4"/>
  <c r="B166" i="4" s="1"/>
  <c r="C20" i="4"/>
  <c r="B35" i="4" s="1"/>
  <c r="G154" i="4"/>
  <c r="C169" i="4" s="1"/>
  <c r="O158" i="4"/>
  <c r="C183" i="4" s="1"/>
  <c r="O25" i="4"/>
  <c r="C50" i="4" s="1"/>
  <c r="O153" i="4"/>
  <c r="C178" i="4" s="1"/>
  <c r="C155" i="4"/>
  <c r="B170" i="4" s="1"/>
  <c r="K157" i="4"/>
  <c r="B182" i="4" s="1"/>
  <c r="G86" i="4"/>
  <c r="C101" i="4" s="1"/>
  <c r="O19" i="4"/>
  <c r="O21" i="4"/>
  <c r="C46" i="4" s="1"/>
  <c r="C154" i="4"/>
  <c r="B169" i="4" s="1"/>
  <c r="K23" i="4"/>
  <c r="B48" i="4" s="1"/>
  <c r="G21" i="4"/>
  <c r="C36" i="4" s="1"/>
  <c r="G153" i="4"/>
  <c r="C168" i="4" s="1"/>
  <c r="S88" i="4"/>
  <c r="B123" i="4" s="1"/>
  <c r="S85" i="4"/>
  <c r="B120" i="4" s="1"/>
  <c r="O86" i="4"/>
  <c r="C111" i="4" s="1"/>
  <c r="K87" i="4"/>
  <c r="B112" i="4" s="1"/>
  <c r="O88" i="4"/>
  <c r="C113" i="4" s="1"/>
  <c r="O87" i="4"/>
  <c r="C112" i="4" s="1"/>
  <c r="K86" i="4"/>
  <c r="C85" i="4"/>
  <c r="B100" i="4" s="1"/>
  <c r="S89" i="4"/>
  <c r="B124" i="4" s="1"/>
  <c r="O89" i="4"/>
  <c r="C114" i="4" s="1"/>
  <c r="W87" i="4"/>
  <c r="C122" i="4" s="1"/>
  <c r="K88" i="4"/>
  <c r="B113" i="4" s="1"/>
  <c r="W85" i="4"/>
  <c r="C120" i="4" s="1"/>
  <c r="K89" i="4"/>
  <c r="B114" i="4" s="1"/>
  <c r="K85" i="4"/>
  <c r="B110" i="4" s="1"/>
  <c r="S87" i="4"/>
  <c r="B122" i="4" s="1"/>
  <c r="O85" i="4"/>
  <c r="C110" i="4" s="1"/>
  <c r="W86" i="4"/>
  <c r="C121" i="4" s="1"/>
  <c r="C86" i="4"/>
  <c r="B101" i="4" s="1"/>
  <c r="W88" i="4"/>
  <c r="C123" i="4" s="1"/>
  <c r="S86" i="4"/>
  <c r="B121" i="4" s="1"/>
  <c r="B102" i="4"/>
  <c r="C110" i="5" l="1"/>
  <c r="K175" i="5"/>
  <c r="G177" i="5"/>
  <c r="O241" i="5"/>
  <c r="C243" i="5"/>
  <c r="G175" i="5"/>
  <c r="C241" i="5"/>
  <c r="G242" i="5"/>
  <c r="G176" i="5"/>
  <c r="K177" i="5"/>
  <c r="C288" i="5"/>
  <c r="K38" i="5"/>
  <c r="C37" i="5"/>
  <c r="K39" i="5"/>
  <c r="C395" i="5"/>
  <c r="C38" i="5"/>
  <c r="B79" i="5"/>
  <c r="C79" i="5"/>
  <c r="O38" i="5"/>
  <c r="K37" i="5"/>
  <c r="B115" i="5"/>
  <c r="B143" i="5" s="1"/>
  <c r="C109" i="5"/>
  <c r="O39" i="5"/>
  <c r="G39" i="5"/>
  <c r="G37" i="5"/>
  <c r="C113" i="5"/>
  <c r="C144" i="5" s="1"/>
  <c r="G111" i="5"/>
  <c r="G110" i="5"/>
  <c r="G109" i="5"/>
  <c r="C39" i="5"/>
  <c r="O37" i="5"/>
  <c r="G38" i="5"/>
  <c r="O394" i="5"/>
  <c r="O395" i="5"/>
  <c r="W318" i="5"/>
  <c r="B211" i="5"/>
  <c r="W319" i="5"/>
  <c r="O243" i="5"/>
  <c r="O242" i="5"/>
  <c r="K394" i="5"/>
  <c r="W420" i="4"/>
  <c r="W422" i="4"/>
  <c r="AY306" i="4"/>
  <c r="O306" i="4"/>
  <c r="AE421" i="4"/>
  <c r="AU305" i="4"/>
  <c r="G422" i="4"/>
  <c r="AM305" i="4"/>
  <c r="AE422" i="4"/>
  <c r="AM306" i="4"/>
  <c r="AY305" i="4"/>
  <c r="G421" i="4"/>
  <c r="AY304" i="4"/>
  <c r="C420" i="4"/>
  <c r="AE420" i="4"/>
  <c r="AA420" i="4"/>
  <c r="O305" i="4"/>
  <c r="AA421" i="4"/>
  <c r="C318" i="4"/>
  <c r="C390" i="4" s="1"/>
  <c r="B454" i="4"/>
  <c r="BK305" i="4"/>
  <c r="AM304" i="4"/>
  <c r="O304" i="4"/>
  <c r="AA422" i="4"/>
  <c r="BK304" i="4"/>
  <c r="BK306" i="4"/>
  <c r="K422" i="4"/>
  <c r="K304" i="4"/>
  <c r="BG305" i="4"/>
  <c r="C306" i="4"/>
  <c r="K420" i="4"/>
  <c r="C421" i="4"/>
  <c r="BG306" i="4"/>
  <c r="C422" i="4"/>
  <c r="B424" i="4"/>
  <c r="K421" i="4"/>
  <c r="B434" i="4"/>
  <c r="AQ306" i="4"/>
  <c r="BG304" i="4"/>
  <c r="AQ304" i="4"/>
  <c r="G420" i="4"/>
  <c r="C304" i="4"/>
  <c r="C305" i="4"/>
  <c r="BC305" i="4"/>
  <c r="AA304" i="4"/>
  <c r="BC304" i="4"/>
  <c r="O420" i="4"/>
  <c r="BC306" i="4"/>
  <c r="B308" i="4"/>
  <c r="AU304" i="4"/>
  <c r="AQ305" i="4"/>
  <c r="AU306" i="4"/>
  <c r="C394" i="5"/>
  <c r="K395" i="5"/>
  <c r="C331" i="5"/>
  <c r="C361" i="5" s="1"/>
  <c r="O318" i="5"/>
  <c r="O319" i="5"/>
  <c r="O317" i="5"/>
  <c r="C286" i="5"/>
  <c r="C211" i="5"/>
  <c r="C210" i="5"/>
  <c r="C209" i="5"/>
  <c r="C285" i="5"/>
  <c r="C212" i="5"/>
  <c r="B286" i="5"/>
  <c r="B362" i="5"/>
  <c r="C364" i="5"/>
  <c r="B364" i="5"/>
  <c r="B363" i="5"/>
  <c r="C287" i="5"/>
  <c r="C78" i="5"/>
  <c r="C77" i="5"/>
  <c r="B285" i="5"/>
  <c r="B287" i="5"/>
  <c r="C440" i="5"/>
  <c r="B440" i="5"/>
  <c r="B439" i="5"/>
  <c r="B438" i="5"/>
  <c r="B437" i="5"/>
  <c r="O175" i="5"/>
  <c r="G394" i="5"/>
  <c r="B209" i="5"/>
  <c r="B210" i="5"/>
  <c r="B80" i="5"/>
  <c r="C80" i="5"/>
  <c r="B78" i="5"/>
  <c r="B77" i="5"/>
  <c r="C439" i="5"/>
  <c r="C438" i="5"/>
  <c r="C437" i="5"/>
  <c r="G395" i="5"/>
  <c r="B146" i="5"/>
  <c r="B145" i="5"/>
  <c r="B144" i="5"/>
  <c r="O176" i="5"/>
  <c r="G393" i="5"/>
  <c r="O177" i="5"/>
  <c r="B212" i="5"/>
  <c r="S420" i="4"/>
  <c r="S422" i="4"/>
  <c r="S421" i="4"/>
  <c r="W421" i="4"/>
  <c r="O422" i="4"/>
  <c r="O421" i="4"/>
  <c r="AI305" i="4"/>
  <c r="AI304" i="4"/>
  <c r="AI306" i="4"/>
  <c r="K306" i="4"/>
  <c r="B318" i="4"/>
  <c r="K305" i="4"/>
  <c r="AA305" i="4"/>
  <c r="AA306" i="4"/>
  <c r="AE229" i="4"/>
  <c r="C466" i="4"/>
  <c r="C465" i="4"/>
  <c r="C464" i="4"/>
  <c r="AE228" i="4"/>
  <c r="G306" i="4"/>
  <c r="AE306" i="4"/>
  <c r="AE304" i="4"/>
  <c r="K228" i="4"/>
  <c r="G304" i="4"/>
  <c r="S229" i="4"/>
  <c r="G305" i="4"/>
  <c r="AE230" i="4"/>
  <c r="S305" i="4"/>
  <c r="AE305" i="4"/>
  <c r="W305" i="4"/>
  <c r="W304" i="4"/>
  <c r="S304" i="4"/>
  <c r="S306" i="4"/>
  <c r="W306" i="4"/>
  <c r="G229" i="4"/>
  <c r="O230" i="4"/>
  <c r="G228" i="4"/>
  <c r="B391" i="4"/>
  <c r="B390" i="4"/>
  <c r="G230" i="4"/>
  <c r="C230" i="4"/>
  <c r="AA230" i="4"/>
  <c r="K229" i="4"/>
  <c r="S228" i="4"/>
  <c r="S230" i="4"/>
  <c r="B252" i="4"/>
  <c r="B275" i="4" s="1"/>
  <c r="AA228" i="4"/>
  <c r="AA229" i="4"/>
  <c r="O229" i="4"/>
  <c r="K230" i="4"/>
  <c r="C229" i="4"/>
  <c r="C228" i="4"/>
  <c r="O228" i="4"/>
  <c r="W228" i="4"/>
  <c r="C272" i="4"/>
  <c r="C273" i="4"/>
  <c r="C274" i="4"/>
  <c r="K162" i="4"/>
  <c r="G30" i="4"/>
  <c r="K30" i="4"/>
  <c r="K32" i="4"/>
  <c r="O30" i="4"/>
  <c r="W230" i="4"/>
  <c r="G32" i="4"/>
  <c r="C30" i="4"/>
  <c r="K163" i="4"/>
  <c r="C32" i="4"/>
  <c r="C31" i="4"/>
  <c r="W229" i="4"/>
  <c r="C34" i="4"/>
  <c r="K164" i="4"/>
  <c r="K31" i="4"/>
  <c r="O162" i="4"/>
  <c r="C44" i="4"/>
  <c r="G162" i="4"/>
  <c r="C163" i="4"/>
  <c r="B196" i="4"/>
  <c r="G163" i="4"/>
  <c r="G164" i="4"/>
  <c r="O32" i="4"/>
  <c r="O31" i="4"/>
  <c r="O163" i="4"/>
  <c r="G31" i="4"/>
  <c r="C164" i="4"/>
  <c r="C162" i="4"/>
  <c r="B199" i="4"/>
  <c r="O164" i="4"/>
  <c r="C176" i="4"/>
  <c r="C199" i="4" s="1"/>
  <c r="B67" i="4"/>
  <c r="B66" i="4"/>
  <c r="B65" i="4"/>
  <c r="B64" i="4"/>
  <c r="B197" i="4"/>
  <c r="B198" i="4"/>
  <c r="K98" i="4"/>
  <c r="B111" i="4"/>
  <c r="C96" i="4"/>
  <c r="W98" i="4"/>
  <c r="W97" i="4"/>
  <c r="W96" i="4"/>
  <c r="O97" i="4"/>
  <c r="O98" i="4"/>
  <c r="O96" i="4"/>
  <c r="S97" i="4"/>
  <c r="S98" i="4"/>
  <c r="S96" i="4"/>
  <c r="C100" i="4"/>
  <c r="G96" i="4"/>
  <c r="G98" i="4"/>
  <c r="G97" i="4"/>
  <c r="K96" i="4"/>
  <c r="K97" i="4"/>
  <c r="C98" i="4"/>
  <c r="C97" i="4"/>
  <c r="C146" i="5" l="1"/>
  <c r="C145" i="5"/>
  <c r="C143" i="5"/>
  <c r="C363" i="5"/>
  <c r="C362" i="5"/>
  <c r="C467" i="4"/>
  <c r="B389" i="4"/>
  <c r="C391" i="4"/>
  <c r="B464" i="4"/>
  <c r="C388" i="4"/>
  <c r="B465" i="4"/>
  <c r="C389" i="4"/>
  <c r="B466" i="4"/>
  <c r="B467" i="4"/>
  <c r="B388" i="4"/>
  <c r="B272" i="4"/>
  <c r="C64" i="4"/>
  <c r="B274" i="4"/>
  <c r="B273" i="4"/>
  <c r="C275" i="4"/>
  <c r="C67" i="4"/>
  <c r="C65" i="4"/>
  <c r="C66" i="4"/>
  <c r="C196" i="4"/>
  <c r="C197" i="4"/>
  <c r="C198" i="4"/>
  <c r="C133" i="4"/>
  <c r="B133" i="4"/>
  <c r="B131" i="4"/>
  <c r="C132" i="4"/>
  <c r="C130" i="4"/>
  <c r="C131" i="4"/>
  <c r="B130" i="4"/>
  <c r="B132" i="4"/>
</calcChain>
</file>

<file path=xl/sharedStrings.xml><?xml version="1.0" encoding="utf-8"?>
<sst xmlns="http://schemas.openxmlformats.org/spreadsheetml/2006/main" count="1211" uniqueCount="86">
  <si>
    <t>20180928 Acamprosate (tested by Yanabah in Kavin's box) 1mg/ml</t>
  </si>
  <si>
    <t>20181004 Acamprosate (tested by Yanabah in Kavin's box) 1mg/ml</t>
  </si>
  <si>
    <t>20181022 Acamprosate (tested by Yanabah in Kavin's box) 1mg/ml</t>
  </si>
  <si>
    <t>Vehicle</t>
  </si>
  <si>
    <t>Drug</t>
  </si>
  <si>
    <t>WTB (IAA Paired)</t>
  </si>
  <si>
    <t>WTB (EA Paired)</t>
  </si>
  <si>
    <t>EA</t>
  </si>
  <si>
    <t>IAA</t>
  </si>
  <si>
    <t>20190821 Acamprosate (trained by Natalie, tested by Kavin, in Kavin's box) 10 mg/ml - NOTE: 20 flies/vial</t>
  </si>
  <si>
    <t xml:space="preserve"> </t>
  </si>
  <si>
    <t>Average</t>
  </si>
  <si>
    <t xml:space="preserve">   </t>
  </si>
  <si>
    <t xml:space="preserve">  </t>
  </si>
  <si>
    <t>SEM</t>
  </si>
  <si>
    <t>N</t>
  </si>
  <si>
    <t>20181030 Topiramate (tested by Yanabah in Kavin's box) 0.016mg/ml</t>
  </si>
  <si>
    <t>20181106 Topiramate (tested by Yanabah in Kavin's box) 0.016mg/ml</t>
  </si>
  <si>
    <t>20181109 Topiramate (tested by Yanabah in Kavin's box) 0.016mg/ml</t>
  </si>
  <si>
    <t>20181113 Topiramate (tested by Yanabah in Kavin's box) 0.016mg/ml</t>
  </si>
  <si>
    <t>20181115 Naltrexone (tested by Yanabah in Kavin's box) 5 mg/ml</t>
  </si>
  <si>
    <t>20181120 Naltrexone (tested by Yanabah in Kavin's box) 5 mg/ml</t>
  </si>
  <si>
    <t>20190618 Compound E</t>
  </si>
  <si>
    <t>20190619 Compound E</t>
  </si>
  <si>
    <t>20190621 Compound E</t>
  </si>
  <si>
    <t>20190425 DBZ(tested by Yanabah in Kavin's box) 0.13905 mg/ml</t>
  </si>
  <si>
    <t>20190514 DBZ(tested by Yanabah in Kavin's box) 0.13905 mg/ml</t>
  </si>
  <si>
    <t>20190518 DBZ(tested by Yanabah in Kavin's box) 0.13905 mg/ml</t>
  </si>
  <si>
    <t>20190521 DBZ(tested by Yanabah in Kavin's box) 0.13905 mg/ml</t>
  </si>
  <si>
    <t>20190627 Compound E</t>
  </si>
  <si>
    <t>20190604 DBZ(tested by Yanabah in Kavin's box) 0.13905 mg/ml</t>
  </si>
  <si>
    <t>20190607 DBZ(tested by Yanabah in Kavin's box) 0.13905 mg/ml</t>
  </si>
  <si>
    <t>20190611 DBZ(tested by Yanabah in Kavin's box) 0.13905 mg/ml</t>
  </si>
  <si>
    <t>20190612 DBZ(tested by Yanabah in Kavin's box) 0.13905 mg/ml</t>
  </si>
  <si>
    <t xml:space="preserve">20210311 Acamprosate (trained and tested by Natalie, in Kavin's box) 10 mg/ml </t>
  </si>
  <si>
    <t>20210518 Compound E (trained by Natalie in Kavin's box; tested by Kavin) 0.14715mg/ml</t>
  </si>
  <si>
    <t>20210324 Compound E (trained by Natalie in Kavin's box; tested by Kavin) 0.14715mg/ml</t>
  </si>
  <si>
    <t>20210522 Topiramate (trained and tested by Natalie in Kavin's box) 0.016mg/ml</t>
  </si>
  <si>
    <t>20210227 Topiramate (trained by Natalie in Kavin's box; tested by Kavin) 0.016mg/ml</t>
  </si>
  <si>
    <t>20210220 Naltrexone (trained by Natalie in Kavin's box; tested by Kavin) 5 mg/ml</t>
  </si>
  <si>
    <t>20200213 Naltrexone (tested by Natalie in Kavin's box) 5 mg/ml</t>
  </si>
  <si>
    <t>20210508 DBZ(trainedby Natalie tested by Kavin in Kavin's box) 0.13905 mg/ml</t>
  </si>
  <si>
    <t>20191219 DBZ(tested by Natalie in Kavin's box) 0.13905 mg/ml</t>
  </si>
  <si>
    <t>20191212 DBZ(tested by Natalie in Kavin's box) 0.13905 mg/ml</t>
  </si>
  <si>
    <t>20210515 Acamprosate (trained by Natalie tested by Kavin in Kavin's box) 10 mg/ml</t>
  </si>
  <si>
    <t>20210508 Acamprosate (trained by Natalie tested by Kavin in Kavin's box) 10 mg/ml</t>
  </si>
  <si>
    <t>20200124 Acamprosate (tested by Natalie in Kavin's box) 1 mg/ml</t>
  </si>
  <si>
    <t>NALTREXONE 5mg/ml</t>
  </si>
  <si>
    <t>ACAMPROSATE 1mg/ml</t>
  </si>
  <si>
    <t>ACAMPROSATE 10mg/ml</t>
  </si>
  <si>
    <t>TOPIRAMATE - 0.016 mg/ml</t>
  </si>
  <si>
    <t>DIBENZAZEPINE 0.13905mg/ml</t>
  </si>
  <si>
    <t>COMPOUND E - 0.14715 mg/ml</t>
  </si>
  <si>
    <r>
      <rPr>
        <b/>
        <sz val="11"/>
        <color rgb="FFFF0000"/>
        <rFont val="Arial"/>
        <family val="2"/>
      </rPr>
      <t>1-DAY</t>
    </r>
    <r>
      <rPr>
        <b/>
        <sz val="11"/>
        <color theme="1"/>
        <rFont val="Arial"/>
        <family val="2"/>
      </rPr>
      <t xml:space="preserve"> intermittent training Y-maze alcohol memory</t>
    </r>
  </si>
  <si>
    <t>Summary</t>
  </si>
  <si>
    <t>Index (Avg)</t>
  </si>
  <si>
    <t>Ttest</t>
  </si>
  <si>
    <r>
      <rPr>
        <b/>
        <sz val="11"/>
        <color rgb="FFFF0000"/>
        <rFont val="Arial"/>
        <family val="2"/>
      </rPr>
      <t>3-DAY</t>
    </r>
    <r>
      <rPr>
        <b/>
        <sz val="11"/>
        <color theme="1"/>
        <rFont val="Arial"/>
        <family val="2"/>
      </rPr>
      <t xml:space="preserve"> intermittent training Y-maze alcohol memory</t>
    </r>
  </si>
  <si>
    <t>DATASET excluded because preference index average for vehicle in that day is &lt;0.1</t>
  </si>
  <si>
    <t>DATA included by Yanabah in FINAL analysis</t>
  </si>
  <si>
    <t>Indicative that vehicle did not show memory!</t>
  </si>
  <si>
    <t>    F, DFn, Dfd</t>
  </si>
  <si>
    <t>2.028, 15, 13</t>
  </si>
  <si>
    <t>    P value</t>
  </si>
  <si>
    <t>    P value summary</t>
  </si>
  <si>
    <t>ns</t>
  </si>
  <si>
    <t>    Significantly different (P &lt; 0.05)?</t>
  </si>
  <si>
    <t>No</t>
  </si>
  <si>
    <t>F test to compare variances PRISM</t>
  </si>
  <si>
    <t>1.466, 12, 12</t>
  </si>
  <si>
    <t>1.612, 12, 12</t>
  </si>
  <si>
    <t>3.021, 16, 18</t>
  </si>
  <si>
    <t>*</t>
  </si>
  <si>
    <t>Yes</t>
  </si>
  <si>
    <t>3.245, 14, 14</t>
  </si>
  <si>
    <t>1.861, 14, 14</t>
  </si>
  <si>
    <t>1.002, 15, 15</t>
  </si>
  <si>
    <t>1.185, 8, 8</t>
  </si>
  <si>
    <t>1.536, 13, 13</t>
  </si>
  <si>
    <t>3.028, 15, 15</t>
  </si>
  <si>
    <t>2.913, 13, 13</t>
  </si>
  <si>
    <t>1.527, 13, 13</t>
  </si>
  <si>
    <t>  Shapiro-Wilk test</t>
  </si>
  <si>
    <t>    W</t>
  </si>
  <si>
    <t>    Passed normality test (alpha=0.05)?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</si>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</sst>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trike/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rgb="FF00B0F0"/>
      <name val="Arial"/>
      <family val="2"/>
    </font>
    <font>
      <sz val="11"/>
      <color rgb="FF00B0F0"/>
      <name val="Calibri"/>
      <family val="2"/>
    </font>
    <font>
      <sz val="12"/>
      <name val="Arial"/>
      <family val="2"/>
    </font>
    <font>
      <sz val="1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EE7B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6CBB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34998626667073579"/>
        <bgColor indexed="64"/>
      </patternFill>
    </fill>
    <fill>
      <patternFill patternType="solid">
        <fgColor rgb="FFFFC5F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2CB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9" fillId="0" borderId="1"/>
    <xf numFmtId="0" fontId="1" fillId="0" borderId="1"/>
  </cellStyleXfs>
  <cellXfs count="13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0" fontId="2" fillId="0" borderId="0" xfId="0" applyFont="1" applyAlignment="1">
      <alignment vertical="center"/>
    </xf>
    <xf numFmtId="0" fontId="2" fillId="0" borderId="1" xfId="1" applyFont="1"/>
    <xf numFmtId="0" fontId="6" fillId="0" borderId="1" xfId="1" applyFont="1"/>
    <xf numFmtId="0" fontId="2" fillId="0" borderId="1" xfId="1" applyFont="1" applyAlignment="1">
      <alignment horizontal="right"/>
    </xf>
    <xf numFmtId="0" fontId="10" fillId="0" borderId="1" xfId="1" applyFont="1"/>
    <xf numFmtId="0" fontId="9" fillId="0" borderId="1" xfId="1" applyAlignment="1">
      <alignment horizontal="right"/>
    </xf>
    <xf numFmtId="0" fontId="5" fillId="0" borderId="1" xfId="1" applyFont="1"/>
    <xf numFmtId="0" fontId="11" fillId="0" borderId="1" xfId="1" applyFont="1"/>
    <xf numFmtId="0" fontId="9" fillId="0" borderId="0" xfId="0" applyFont="1"/>
    <xf numFmtId="0" fontId="14" fillId="0" borderId="0" xfId="0" applyFont="1"/>
    <xf numFmtId="0" fontId="8" fillId="3" borderId="0" xfId="0" applyFont="1" applyFill="1"/>
    <xf numFmtId="0" fontId="1" fillId="3" borderId="0" xfId="0" applyFont="1" applyFill="1"/>
    <xf numFmtId="0" fontId="8" fillId="4" borderId="0" xfId="0" applyFont="1" applyFill="1"/>
    <xf numFmtId="0" fontId="0" fillId="4" borderId="0" xfId="0" applyFill="1"/>
    <xf numFmtId="0" fontId="8" fillId="5" borderId="0" xfId="0" applyFont="1" applyFill="1"/>
    <xf numFmtId="0" fontId="1" fillId="5" borderId="0" xfId="0" applyFont="1" applyFill="1"/>
    <xf numFmtId="0" fontId="8" fillId="6" borderId="0" xfId="0" applyFont="1" applyFill="1"/>
    <xf numFmtId="0" fontId="1" fillId="6" borderId="0" xfId="0" applyFont="1" applyFill="1"/>
    <xf numFmtId="0" fontId="8" fillId="7" borderId="0" xfId="0" applyFont="1" applyFill="1"/>
    <xf numFmtId="0" fontId="1" fillId="7" borderId="0" xfId="0" applyFont="1" applyFill="1"/>
    <xf numFmtId="0" fontId="3" fillId="0" borderId="5" xfId="0" applyFont="1" applyBorder="1"/>
    <xf numFmtId="0" fontId="0" fillId="0" borderId="1" xfId="0" applyBorder="1"/>
    <xf numFmtId="0" fontId="3" fillId="0" borderId="1" xfId="0" applyFont="1" applyBorder="1"/>
    <xf numFmtId="0" fontId="0" fillId="0" borderId="6" xfId="0" applyBorder="1"/>
    <xf numFmtId="0" fontId="3" fillId="0" borderId="6" xfId="0" applyFont="1" applyBorder="1"/>
    <xf numFmtId="0" fontId="0" fillId="0" borderId="5" xfId="0" applyBorder="1"/>
    <xf numFmtId="0" fontId="2" fillId="0" borderId="5" xfId="0" applyFont="1" applyBorder="1"/>
    <xf numFmtId="0" fontId="2" fillId="0" borderId="1" xfId="0" applyFont="1" applyBorder="1"/>
    <xf numFmtId="0" fontId="5" fillId="0" borderId="1" xfId="0" applyFont="1" applyBorder="1"/>
    <xf numFmtId="0" fontId="0" fillId="0" borderId="7" xfId="0" applyBorder="1"/>
    <xf numFmtId="0" fontId="6" fillId="0" borderId="8" xfId="0" applyFont="1" applyBorder="1"/>
    <xf numFmtId="0" fontId="0" fillId="0" borderId="8" xfId="0" applyBorder="1"/>
    <xf numFmtId="0" fontId="0" fillId="0" borderId="9" xfId="0" applyBorder="1"/>
    <xf numFmtId="0" fontId="0" fillId="8" borderId="3" xfId="0" applyFill="1" applyBorder="1"/>
    <xf numFmtId="0" fontId="0" fillId="8" borderId="4" xfId="0" applyFill="1" applyBorder="1"/>
    <xf numFmtId="0" fontId="0" fillId="0" borderId="10" xfId="0" applyBorder="1"/>
    <xf numFmtId="0" fontId="3" fillId="0" borderId="10" xfId="0" applyFont="1" applyBorder="1"/>
    <xf numFmtId="0" fontId="2" fillId="0" borderId="10" xfId="0" applyFont="1" applyBorder="1"/>
    <xf numFmtId="0" fontId="0" fillId="0" borderId="11" xfId="0" applyBorder="1"/>
    <xf numFmtId="0" fontId="2" fillId="8" borderId="2" xfId="0" applyFont="1" applyFill="1" applyBorder="1"/>
    <xf numFmtId="0" fontId="9" fillId="9" borderId="0" xfId="0" applyFont="1" applyFill="1"/>
    <xf numFmtId="0" fontId="0" fillId="9" borderId="0" xfId="0" applyFill="1"/>
    <xf numFmtId="0" fontId="2" fillId="9" borderId="1" xfId="0" applyFont="1" applyFill="1" applyBorder="1"/>
    <xf numFmtId="0" fontId="14" fillId="9" borderId="0" xfId="0" applyFont="1" applyFill="1"/>
    <xf numFmtId="0" fontId="0" fillId="10" borderId="0" xfId="0" applyFill="1"/>
    <xf numFmtId="0" fontId="9" fillId="10" borderId="0" xfId="0" applyFont="1" applyFill="1"/>
    <xf numFmtId="0" fontId="14" fillId="11" borderId="0" xfId="0" applyFont="1" applyFill="1"/>
    <xf numFmtId="0" fontId="9" fillId="11" borderId="0" xfId="0" applyFont="1" applyFill="1"/>
    <xf numFmtId="0" fontId="0" fillId="11" borderId="0" xfId="0" applyFill="1"/>
    <xf numFmtId="0" fontId="2" fillId="11" borderId="1" xfId="0" applyFont="1" applyFill="1" applyBorder="1"/>
    <xf numFmtId="0" fontId="4" fillId="12" borderId="2" xfId="0" applyFont="1" applyFill="1" applyBorder="1"/>
    <xf numFmtId="0" fontId="7" fillId="0" borderId="5" xfId="0" applyFont="1" applyBorder="1"/>
    <xf numFmtId="0" fontId="7" fillId="0" borderId="1" xfId="0" applyFont="1" applyBorder="1"/>
    <xf numFmtId="0" fontId="7" fillId="0" borderId="6" xfId="0" applyFont="1" applyBorder="1"/>
    <xf numFmtId="0" fontId="3" fillId="0" borderId="12" xfId="0" applyFont="1" applyBorder="1"/>
    <xf numFmtId="0" fontId="0" fillId="0" borderId="12" xfId="0" applyBorder="1"/>
    <xf numFmtId="0" fontId="2" fillId="0" borderId="12" xfId="0" applyFont="1" applyBorder="1"/>
    <xf numFmtId="0" fontId="5" fillId="0" borderId="12" xfId="0" applyFont="1" applyBorder="1"/>
    <xf numFmtId="0" fontId="0" fillId="0" borderId="13" xfId="0" applyBorder="1"/>
    <xf numFmtId="0" fontId="7" fillId="0" borderId="12" xfId="0" applyFont="1" applyBorder="1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14" fillId="13" borderId="0" xfId="0" applyFont="1" applyFill="1"/>
    <xf numFmtId="0" fontId="9" fillId="13" borderId="0" xfId="0" applyFont="1" applyFill="1"/>
    <xf numFmtId="0" fontId="0" fillId="13" borderId="0" xfId="0" applyFill="1"/>
    <xf numFmtId="0" fontId="2" fillId="13" borderId="1" xfId="0" applyFont="1" applyFill="1" applyBorder="1"/>
    <xf numFmtId="0" fontId="9" fillId="14" borderId="0" xfId="0" applyFont="1" applyFill="1"/>
    <xf numFmtId="0" fontId="0" fillId="14" borderId="0" xfId="0" applyFill="1"/>
    <xf numFmtId="0" fontId="2" fillId="14" borderId="1" xfId="0" applyFont="1" applyFill="1" applyBorder="1"/>
    <xf numFmtId="0" fontId="14" fillId="14" borderId="0" xfId="0" applyFont="1" applyFill="1"/>
    <xf numFmtId="0" fontId="14" fillId="15" borderId="0" xfId="0" applyFont="1" applyFill="1"/>
    <xf numFmtId="0" fontId="9" fillId="15" borderId="0" xfId="0" applyFont="1" applyFill="1"/>
    <xf numFmtId="0" fontId="0" fillId="15" borderId="0" xfId="0" applyFill="1"/>
    <xf numFmtId="0" fontId="2" fillId="15" borderId="1" xfId="0" applyFont="1" applyFill="1" applyBorder="1"/>
    <xf numFmtId="0" fontId="2" fillId="8" borderId="3" xfId="0" applyFont="1" applyFill="1" applyBorder="1"/>
    <xf numFmtId="0" fontId="2" fillId="0" borderId="1" xfId="0" applyFont="1" applyBorder="1" applyAlignment="1">
      <alignment vertical="center"/>
    </xf>
    <xf numFmtId="0" fontId="5" fillId="0" borderId="5" xfId="1" applyFont="1" applyBorder="1"/>
    <xf numFmtId="0" fontId="2" fillId="0" borderId="6" xfId="1" applyFont="1" applyBorder="1"/>
    <xf numFmtId="0" fontId="2" fillId="0" borderId="5" xfId="1" applyFont="1" applyBorder="1"/>
    <xf numFmtId="0" fontId="5" fillId="0" borderId="6" xfId="1" applyFont="1" applyBorder="1"/>
    <xf numFmtId="0" fontId="5" fillId="0" borderId="5" xfId="0" applyFont="1" applyBorder="1"/>
    <xf numFmtId="0" fontId="5" fillId="2" borderId="1" xfId="0" applyFont="1" applyFill="1" applyBorder="1"/>
    <xf numFmtId="0" fontId="5" fillId="0" borderId="8" xfId="0" applyFont="1" applyBorder="1"/>
    <xf numFmtId="0" fontId="5" fillId="2" borderId="1" xfId="1" applyFont="1" applyFill="1"/>
    <xf numFmtId="0" fontId="5" fillId="0" borderId="8" xfId="1" applyFont="1" applyBorder="1"/>
    <xf numFmtId="0" fontId="13" fillId="16" borderId="0" xfId="0" applyFont="1" applyFill="1"/>
    <xf numFmtId="0" fontId="0" fillId="16" borderId="0" xfId="0" applyFill="1"/>
    <xf numFmtId="0" fontId="2" fillId="0" borderId="3" xfId="0" applyFont="1" applyBorder="1"/>
    <xf numFmtId="0" fontId="10" fillId="0" borderId="5" xfId="1" applyFont="1" applyBorder="1"/>
    <xf numFmtId="0" fontId="10" fillId="0" borderId="6" xfId="1" applyFont="1" applyBorder="1"/>
    <xf numFmtId="0" fontId="11" fillId="0" borderId="5" xfId="1" applyFont="1" applyBorder="1"/>
    <xf numFmtId="0" fontId="6" fillId="0" borderId="6" xfId="1" applyFont="1" applyBorder="1"/>
    <xf numFmtId="0" fontId="6" fillId="0" borderId="5" xfId="1" applyFont="1" applyBorder="1"/>
    <xf numFmtId="0" fontId="1" fillId="0" borderId="0" xfId="0" applyFont="1"/>
    <xf numFmtId="0" fontId="16" fillId="10" borderId="0" xfId="0" applyFont="1" applyFill="1"/>
    <xf numFmtId="0" fontId="17" fillId="2" borderId="1" xfId="0" applyFont="1" applyFill="1" applyBorder="1"/>
    <xf numFmtId="0" fontId="17" fillId="0" borderId="1" xfId="0" applyFont="1" applyBorder="1"/>
    <xf numFmtId="0" fontId="17" fillId="0" borderId="8" xfId="0" applyFont="1" applyBorder="1"/>
    <xf numFmtId="0" fontId="16" fillId="0" borderId="0" xfId="0" applyFont="1"/>
    <xf numFmtId="0" fontId="18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left"/>
    </xf>
    <xf numFmtId="0" fontId="19" fillId="0" borderId="1" xfId="0" applyFont="1" applyBorder="1"/>
    <xf numFmtId="0" fontId="4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13" fillId="0" borderId="1" xfId="0" applyFont="1" applyBorder="1"/>
    <xf numFmtId="0" fontId="12" fillId="0" borderId="1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3" fillId="17" borderId="3" xfId="0" applyFont="1" applyFill="1" applyBorder="1" applyAlignment="1">
      <alignment horizontal="center" wrapText="1"/>
    </xf>
    <xf numFmtId="0" fontId="13" fillId="17" borderId="1" xfId="0" applyFont="1" applyFill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5" fillId="0" borderId="8" xfId="0" applyFont="1" applyBorder="1" applyAlignment="1">
      <alignment horizontal="center" wrapText="1"/>
    </xf>
    <xf numFmtId="0" fontId="9" fillId="17" borderId="3" xfId="0" applyFont="1" applyFill="1" applyBorder="1" applyAlignment="1">
      <alignment horizontal="center" wrapText="1"/>
    </xf>
    <xf numFmtId="0" fontId="9" fillId="17" borderId="1" xfId="0" applyFont="1" applyFill="1" applyBorder="1" applyAlignment="1">
      <alignment horizontal="center" wrapText="1"/>
    </xf>
  </cellXfs>
  <cellStyles count="3">
    <cellStyle name="Normal" xfId="0" builtinId="0"/>
    <cellStyle name="Normal 2" xfId="1" xr:uid="{4BCA0DBF-0AEE-F64C-AEA7-7670BDC4635C}"/>
    <cellStyle name="Normal 3" xfId="2" xr:uid="{D7C89ED3-8C5A-4844-AB32-F7B57181015D}"/>
  </cellStyles>
  <dxfs count="0"/>
  <tableStyles count="0" defaultTableStyle="TableStyleMedium2" defaultPivotStyle="PivotStyleLight16"/>
  <colors>
    <mruColors>
      <color rgb="FFFFC5FC"/>
      <color rgb="FFFFC2CB"/>
      <color rgb="FFEE7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ACM</a:t>
            </a:r>
            <a:r>
              <a:rPr lang="en-US" baseline="0"/>
              <a:t> 1mg/ml - </a:t>
            </a:r>
            <a:r>
              <a:rPr lang="en-US"/>
              <a:t>1D Alcohol Memory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63748031496064"/>
          <c:y val="0.12078703703703704"/>
          <c:w val="0.80416251968503938"/>
          <c:h val="0.828287037037036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'1-day RO new'!$B$131:$C$131</c:f>
                <c:numCache>
                  <c:formatCode>General</c:formatCode>
                  <c:ptCount val="2"/>
                  <c:pt idx="0">
                    <c:v>4.4548656765286555E-2</c:v>
                  </c:pt>
                  <c:pt idx="1">
                    <c:v>5.3929996592119486E-2</c:v>
                  </c:pt>
                </c:numCache>
              </c:numRef>
            </c:plus>
            <c:minus>
              <c:numRef>
                <c:f>'1-day RO new'!$B$131:$C$131</c:f>
                <c:numCache>
                  <c:formatCode>General</c:formatCode>
                  <c:ptCount val="2"/>
                  <c:pt idx="0">
                    <c:v>4.4548656765286555E-2</c:v>
                  </c:pt>
                  <c:pt idx="1">
                    <c:v>5.3929996592119486E-2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'1-day RO new'!$B$99:$C$99</c:f>
              <c:strCache>
                <c:ptCount val="2"/>
                <c:pt idx="0">
                  <c:v>Vehicle</c:v>
                </c:pt>
                <c:pt idx="1">
                  <c:v>Drug</c:v>
                </c:pt>
              </c:strCache>
            </c:strRef>
          </c:cat>
          <c:val>
            <c:numRef>
              <c:f>'1-day RO new'!$B$130:$C$130</c:f>
              <c:numCache>
                <c:formatCode>General</c:formatCode>
                <c:ptCount val="2"/>
                <c:pt idx="0">
                  <c:v>0.22412277920165677</c:v>
                </c:pt>
                <c:pt idx="1">
                  <c:v>0.20030582680618403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B3-374B-AF1F-BA66E282F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7795503"/>
        <c:axId val="977798319"/>
      </c:barChart>
      <c:catAx>
        <c:axId val="977795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8319"/>
        <c:crosses val="autoZero"/>
        <c:auto val="1"/>
        <c:lblAlgn val="ctr"/>
        <c:lblOffset val="100"/>
        <c:noMultiLvlLbl val="0"/>
      </c:catAx>
      <c:valAx>
        <c:axId val="977798319"/>
        <c:scaling>
          <c:orientation val="minMax"/>
          <c:max val="0.8"/>
          <c:min val="-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Conditioned preference index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5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ACM</a:t>
            </a:r>
            <a:r>
              <a:rPr lang="en-US" baseline="0"/>
              <a:t> 10mg/ml - </a:t>
            </a:r>
            <a:r>
              <a:rPr lang="en-US"/>
              <a:t>1D Alcohol Memory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63748031496064"/>
          <c:y val="0.12078703703703704"/>
          <c:w val="0.80416251968503938"/>
          <c:h val="0.828287037037036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'1-day RO new'!$B$197:$C$197</c:f>
                <c:numCache>
                  <c:formatCode>General</c:formatCode>
                  <c:ptCount val="2"/>
                  <c:pt idx="0">
                    <c:v>6.2884100600504214E-2</c:v>
                  </c:pt>
                  <c:pt idx="1">
                    <c:v>4.9523817945004461E-2</c:v>
                  </c:pt>
                </c:numCache>
              </c:numRef>
            </c:plus>
            <c:minus>
              <c:numRef>
                <c:f>'1-day RO new'!$B$197:$C$197</c:f>
                <c:numCache>
                  <c:formatCode>General</c:formatCode>
                  <c:ptCount val="2"/>
                  <c:pt idx="0">
                    <c:v>6.2884100600504214E-2</c:v>
                  </c:pt>
                  <c:pt idx="1">
                    <c:v>4.9523817945004461E-2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'1-day RO new'!$B$99:$C$99</c:f>
              <c:strCache>
                <c:ptCount val="2"/>
                <c:pt idx="0">
                  <c:v>Vehicle</c:v>
                </c:pt>
                <c:pt idx="1">
                  <c:v>Drug</c:v>
                </c:pt>
              </c:strCache>
            </c:strRef>
          </c:cat>
          <c:val>
            <c:numRef>
              <c:f>'1-day RO new'!$B$196:$C$196</c:f>
              <c:numCache>
                <c:formatCode>General</c:formatCode>
                <c:ptCount val="2"/>
                <c:pt idx="0">
                  <c:v>0.23015992355043063</c:v>
                </c:pt>
                <c:pt idx="1">
                  <c:v>0.16168138907686108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8B-DF4B-AE9C-BBD5E12DE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7795503"/>
        <c:axId val="977798319"/>
      </c:barChart>
      <c:catAx>
        <c:axId val="977795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8319"/>
        <c:crosses val="autoZero"/>
        <c:auto val="1"/>
        <c:lblAlgn val="ctr"/>
        <c:lblOffset val="100"/>
        <c:noMultiLvlLbl val="0"/>
      </c:catAx>
      <c:valAx>
        <c:axId val="977798319"/>
        <c:scaling>
          <c:orientation val="minMax"/>
          <c:max val="0.8"/>
          <c:min val="-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Conditioned preference index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5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NTX 5mg</a:t>
            </a:r>
            <a:r>
              <a:rPr lang="en-US" baseline="0"/>
              <a:t>/ml - </a:t>
            </a:r>
            <a:r>
              <a:rPr lang="en-US"/>
              <a:t>1D Alcohol Memory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63748031496064"/>
          <c:y val="0.12078703703703704"/>
          <c:w val="0.80416251968503938"/>
          <c:h val="0.828287037037036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'1-day RO new'!$B$65:$C$65</c:f>
                <c:numCache>
                  <c:formatCode>General</c:formatCode>
                  <c:ptCount val="2"/>
                  <c:pt idx="0">
                    <c:v>3.7951068895773946E-2</c:v>
                  </c:pt>
                  <c:pt idx="1">
                    <c:v>5.055346569603477E-2</c:v>
                  </c:pt>
                </c:numCache>
              </c:numRef>
            </c:plus>
            <c:minus>
              <c:numRef>
                <c:f>'1-day RO new'!$B$65:$C$65</c:f>
                <c:numCache>
                  <c:formatCode>General</c:formatCode>
                  <c:ptCount val="2"/>
                  <c:pt idx="0">
                    <c:v>3.7951068895773946E-2</c:v>
                  </c:pt>
                  <c:pt idx="1">
                    <c:v>5.055346569603477E-2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'1-day RO new'!$B$99:$C$99</c:f>
              <c:strCache>
                <c:ptCount val="2"/>
                <c:pt idx="0">
                  <c:v>Vehicle</c:v>
                </c:pt>
                <c:pt idx="1">
                  <c:v>Drug</c:v>
                </c:pt>
              </c:strCache>
            </c:strRef>
          </c:cat>
          <c:val>
            <c:numRef>
              <c:f>'1-day RO new'!$B$64:$C$64</c:f>
              <c:numCache>
                <c:formatCode>General</c:formatCode>
                <c:ptCount val="2"/>
                <c:pt idx="0">
                  <c:v>0.19759762576292678</c:v>
                </c:pt>
                <c:pt idx="1">
                  <c:v>0.25991171637035382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E5-8E4E-8A60-CC4BD0D901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7795503"/>
        <c:axId val="977798319"/>
      </c:barChart>
      <c:catAx>
        <c:axId val="977795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8319"/>
        <c:crosses val="autoZero"/>
        <c:auto val="1"/>
        <c:lblAlgn val="ctr"/>
        <c:lblOffset val="100"/>
        <c:noMultiLvlLbl val="0"/>
      </c:catAx>
      <c:valAx>
        <c:axId val="977798319"/>
        <c:scaling>
          <c:orientation val="minMax"/>
          <c:max val="0.8"/>
          <c:min val="-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Conditioned preference index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5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TPM 0.016mg</a:t>
            </a:r>
            <a:r>
              <a:rPr lang="en-US" baseline="0"/>
              <a:t>/ml - </a:t>
            </a:r>
            <a:r>
              <a:rPr lang="en-US"/>
              <a:t>1D Alcohol Memory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63748031496064"/>
          <c:y val="0.12078703703703704"/>
          <c:w val="0.80416251968503938"/>
          <c:h val="0.828287037037036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'1-day RO new'!$B$273:$C$273</c:f>
                <c:numCache>
                  <c:formatCode>General</c:formatCode>
                  <c:ptCount val="2"/>
                  <c:pt idx="0">
                    <c:v>3.5533462119570404E-2</c:v>
                  </c:pt>
                  <c:pt idx="1">
                    <c:v>4.1763436896409871E-2</c:v>
                  </c:pt>
                </c:numCache>
              </c:numRef>
            </c:plus>
            <c:minus>
              <c:numRef>
                <c:f>'1-day RO new'!$B$273:$C$273</c:f>
                <c:numCache>
                  <c:formatCode>General</c:formatCode>
                  <c:ptCount val="2"/>
                  <c:pt idx="0">
                    <c:v>3.5533462119570404E-2</c:v>
                  </c:pt>
                  <c:pt idx="1">
                    <c:v>4.1763436896409871E-2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'1-day RO new'!$B$99:$C$99</c:f>
              <c:strCache>
                <c:ptCount val="2"/>
                <c:pt idx="0">
                  <c:v>Vehicle</c:v>
                </c:pt>
                <c:pt idx="1">
                  <c:v>Drug</c:v>
                </c:pt>
              </c:strCache>
            </c:strRef>
          </c:cat>
          <c:val>
            <c:numRef>
              <c:f>'1-day RO new'!$B$272:$C$272</c:f>
              <c:numCache>
                <c:formatCode>General</c:formatCode>
                <c:ptCount val="2"/>
                <c:pt idx="0">
                  <c:v>0.21167029688356867</c:v>
                </c:pt>
                <c:pt idx="1">
                  <c:v>0.21693478554332771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AD-934C-957F-D4507CAE9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7795503"/>
        <c:axId val="977798319"/>
      </c:barChart>
      <c:catAx>
        <c:axId val="977795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8319"/>
        <c:crosses val="autoZero"/>
        <c:auto val="1"/>
        <c:lblAlgn val="ctr"/>
        <c:lblOffset val="100"/>
        <c:noMultiLvlLbl val="0"/>
      </c:catAx>
      <c:valAx>
        <c:axId val="977798319"/>
        <c:scaling>
          <c:orientation val="minMax"/>
          <c:max val="0.8"/>
          <c:min val="-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Conditioned preference index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5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DBZ 0.13905</a:t>
            </a:r>
            <a:r>
              <a:rPr lang="en-US" baseline="0"/>
              <a:t>/ml - </a:t>
            </a:r>
            <a:r>
              <a:rPr lang="en-US"/>
              <a:t>1D Alcohol Memory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63748031496064"/>
          <c:y val="0.12078703703703704"/>
          <c:w val="0.80416251968503938"/>
          <c:h val="0.828287037037036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'1-day RO new'!$B$389:$C$389</c:f>
                <c:numCache>
                  <c:formatCode>General</c:formatCode>
                  <c:ptCount val="2"/>
                  <c:pt idx="0">
                    <c:v>2.8338948249899958E-2</c:v>
                  </c:pt>
                  <c:pt idx="1">
                    <c:v>2.7616933860957406E-2</c:v>
                  </c:pt>
                </c:numCache>
              </c:numRef>
            </c:plus>
            <c:minus>
              <c:numRef>
                <c:f>'1-day RO new'!$B$389:$C$389</c:f>
                <c:numCache>
                  <c:formatCode>General</c:formatCode>
                  <c:ptCount val="2"/>
                  <c:pt idx="0">
                    <c:v>2.8338948249899958E-2</c:v>
                  </c:pt>
                  <c:pt idx="1">
                    <c:v>2.7616933860957406E-2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'1-day RO new'!$B$99:$C$99</c:f>
              <c:strCache>
                <c:ptCount val="2"/>
                <c:pt idx="0">
                  <c:v>Vehicle</c:v>
                </c:pt>
                <c:pt idx="1">
                  <c:v>Drug</c:v>
                </c:pt>
              </c:strCache>
            </c:strRef>
          </c:cat>
          <c:val>
            <c:numRef>
              <c:f>'1-day RO new'!$B$388:$C$388</c:f>
              <c:numCache>
                <c:formatCode>General</c:formatCode>
                <c:ptCount val="2"/>
                <c:pt idx="0">
                  <c:v>2.0716705432953036E-2</c:v>
                </c:pt>
                <c:pt idx="1">
                  <c:v>3.8636497781277354E-2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66-FE41-B76C-04BD45EA72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7795503"/>
        <c:axId val="977798319"/>
      </c:barChart>
      <c:catAx>
        <c:axId val="977795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8319"/>
        <c:crosses val="autoZero"/>
        <c:auto val="1"/>
        <c:lblAlgn val="ctr"/>
        <c:lblOffset val="100"/>
        <c:noMultiLvlLbl val="0"/>
      </c:catAx>
      <c:valAx>
        <c:axId val="977798319"/>
        <c:scaling>
          <c:orientation val="minMax"/>
          <c:max val="0.8"/>
          <c:min val="-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Conditioned preference index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5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CPE</a:t>
            </a:r>
            <a:r>
              <a:rPr lang="en-US" baseline="0"/>
              <a:t> </a:t>
            </a:r>
            <a:r>
              <a:rPr lang="en-US"/>
              <a:t>0.14715</a:t>
            </a:r>
            <a:r>
              <a:rPr lang="en-US" baseline="0"/>
              <a:t>/ml - </a:t>
            </a:r>
            <a:r>
              <a:rPr lang="en-US"/>
              <a:t>1D Alcohol Memory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63748031496064"/>
          <c:y val="0.12078703703703704"/>
          <c:w val="0.80416251968503938"/>
          <c:h val="0.828287037037036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'1-day RO new'!$B$465:$C$465</c:f>
                <c:numCache>
                  <c:formatCode>General</c:formatCode>
                  <c:ptCount val="2"/>
                  <c:pt idx="0">
                    <c:v>3.7429100393103328E-2</c:v>
                  </c:pt>
                  <c:pt idx="1">
                    <c:v>2.6838129145826926E-2</c:v>
                  </c:pt>
                </c:numCache>
              </c:numRef>
            </c:plus>
            <c:minus>
              <c:numRef>
                <c:f>'1-day RO new'!$B$465:$C$465</c:f>
                <c:numCache>
                  <c:formatCode>General</c:formatCode>
                  <c:ptCount val="2"/>
                  <c:pt idx="0">
                    <c:v>3.7429100393103328E-2</c:v>
                  </c:pt>
                  <c:pt idx="1">
                    <c:v>2.6838129145826926E-2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'1-day RO new'!$B$99:$C$99</c:f>
              <c:strCache>
                <c:ptCount val="2"/>
                <c:pt idx="0">
                  <c:v>Vehicle</c:v>
                </c:pt>
                <c:pt idx="1">
                  <c:v>Drug</c:v>
                </c:pt>
              </c:strCache>
            </c:strRef>
          </c:cat>
          <c:val>
            <c:numRef>
              <c:f>'1-day RO new'!$B$464:$C$464</c:f>
              <c:numCache>
                <c:formatCode>General</c:formatCode>
                <c:ptCount val="2"/>
                <c:pt idx="0">
                  <c:v>6.0724017694149854E-2</c:v>
                </c:pt>
                <c:pt idx="1">
                  <c:v>7.2174431799942568E-2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1E-C844-8E5C-8CC5EE6B12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7795503"/>
        <c:axId val="977798319"/>
      </c:barChart>
      <c:catAx>
        <c:axId val="977795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8319"/>
        <c:crosses val="autoZero"/>
        <c:auto val="1"/>
        <c:lblAlgn val="ctr"/>
        <c:lblOffset val="100"/>
        <c:noMultiLvlLbl val="0"/>
      </c:catAx>
      <c:valAx>
        <c:axId val="977798319"/>
        <c:scaling>
          <c:orientation val="minMax"/>
          <c:max val="0.8"/>
          <c:min val="-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Conditioned preference index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5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TPM 0.016mg</a:t>
            </a:r>
            <a:r>
              <a:rPr lang="en-US" baseline="0"/>
              <a:t>/ml - </a:t>
            </a:r>
            <a:r>
              <a:rPr lang="en-US"/>
              <a:t>1D Alcohol Memory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63748031496064"/>
          <c:y val="0.12078703703703704"/>
          <c:w val="0.80416251968503938"/>
          <c:h val="0.828287037037036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'1-day RO new'!$K$273:$L$273</c:f>
                <c:numCache>
                  <c:formatCode>General</c:formatCode>
                  <c:ptCount val="2"/>
                  <c:pt idx="0">
                    <c:v>3.007683961145622E-2</c:v>
                  </c:pt>
                  <c:pt idx="1">
                    <c:v>5.5265906597317588E-2</c:v>
                  </c:pt>
                </c:numCache>
              </c:numRef>
            </c:plus>
            <c:minus>
              <c:numRef>
                <c:f>'1-day RO new'!$K$273:$L$273</c:f>
                <c:numCache>
                  <c:formatCode>General</c:formatCode>
                  <c:ptCount val="2"/>
                  <c:pt idx="0">
                    <c:v>3.007683961145622E-2</c:v>
                  </c:pt>
                  <c:pt idx="1">
                    <c:v>5.5265906597317588E-2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'1-day RO new'!$B$99:$C$99</c:f>
              <c:strCache>
                <c:ptCount val="2"/>
                <c:pt idx="0">
                  <c:v>Vehicle</c:v>
                </c:pt>
                <c:pt idx="1">
                  <c:v>Drug</c:v>
                </c:pt>
              </c:strCache>
            </c:strRef>
          </c:cat>
          <c:val>
            <c:numRef>
              <c:f>'1-day RO new'!$B$272:$C$272</c:f>
              <c:numCache>
                <c:formatCode>General</c:formatCode>
                <c:ptCount val="2"/>
                <c:pt idx="0">
                  <c:v>0.21167029688356867</c:v>
                </c:pt>
                <c:pt idx="1">
                  <c:v>0.21693478554332771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44-4545-BAA3-9E298A49AA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7795503"/>
        <c:axId val="977798319"/>
      </c:barChart>
      <c:catAx>
        <c:axId val="977795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8319"/>
        <c:crosses val="autoZero"/>
        <c:auto val="1"/>
        <c:lblAlgn val="ctr"/>
        <c:lblOffset val="100"/>
        <c:noMultiLvlLbl val="0"/>
      </c:catAx>
      <c:valAx>
        <c:axId val="977798319"/>
        <c:scaling>
          <c:orientation val="minMax"/>
          <c:max val="0.8"/>
          <c:min val="-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Conditioned preference index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5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DBZ 0.13905</a:t>
            </a:r>
            <a:r>
              <a:rPr lang="en-US" baseline="0"/>
              <a:t>/ml - </a:t>
            </a:r>
            <a:r>
              <a:rPr lang="en-US"/>
              <a:t>1D Alcohol Memory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63748031496064"/>
          <c:y val="0.12078703703703704"/>
          <c:w val="0.80416251968503938"/>
          <c:h val="0.828287037037036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'1-day RO new'!$K$389:$L$389</c:f>
                <c:numCache>
                  <c:formatCode>General</c:formatCode>
                  <c:ptCount val="2"/>
                  <c:pt idx="0">
                    <c:v>3.0457136657316228E-2</c:v>
                  </c:pt>
                  <c:pt idx="1">
                    <c:v>5.4865566022882978E-2</c:v>
                  </c:pt>
                </c:numCache>
              </c:numRef>
            </c:plus>
            <c:minus>
              <c:numRef>
                <c:f>'1-day RO new'!$K$389:$L$389</c:f>
                <c:numCache>
                  <c:formatCode>General</c:formatCode>
                  <c:ptCount val="2"/>
                  <c:pt idx="0">
                    <c:v>3.0457136657316228E-2</c:v>
                  </c:pt>
                  <c:pt idx="1">
                    <c:v>5.4865566022882978E-2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'1-day RO new'!$B$99:$C$99</c:f>
              <c:strCache>
                <c:ptCount val="2"/>
                <c:pt idx="0">
                  <c:v>Vehicle</c:v>
                </c:pt>
                <c:pt idx="1">
                  <c:v>Drug</c:v>
                </c:pt>
              </c:strCache>
            </c:strRef>
          </c:cat>
          <c:val>
            <c:numRef>
              <c:f>'1-day RO new'!$K$388:$L$388</c:f>
              <c:numCache>
                <c:formatCode>General</c:formatCode>
                <c:ptCount val="2"/>
                <c:pt idx="0">
                  <c:v>0.11953405196732257</c:v>
                </c:pt>
                <c:pt idx="1">
                  <c:v>0.10198295597360581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CB-5F4C-AF5B-8C6BEA50A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7795503"/>
        <c:axId val="977798319"/>
      </c:barChart>
      <c:catAx>
        <c:axId val="977795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8319"/>
        <c:crosses val="autoZero"/>
        <c:auto val="1"/>
        <c:lblAlgn val="ctr"/>
        <c:lblOffset val="100"/>
        <c:noMultiLvlLbl val="0"/>
      </c:catAx>
      <c:valAx>
        <c:axId val="977798319"/>
        <c:scaling>
          <c:orientation val="minMax"/>
          <c:max val="0.8"/>
          <c:min val="-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Conditioned preference index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5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CPE</a:t>
            </a:r>
            <a:r>
              <a:rPr lang="en-US" baseline="0"/>
              <a:t> </a:t>
            </a:r>
            <a:r>
              <a:rPr lang="en-US"/>
              <a:t>0.14715</a:t>
            </a:r>
            <a:r>
              <a:rPr lang="en-US" baseline="0"/>
              <a:t>/ml - </a:t>
            </a:r>
            <a:r>
              <a:rPr lang="en-US"/>
              <a:t>1D Alcohol Memory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63748031496064"/>
          <c:y val="0.12078703703703704"/>
          <c:w val="0.80416251968503938"/>
          <c:h val="0.828287037037036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'1-day RO new'!$K$465:$L$465</c:f>
                <c:numCache>
                  <c:formatCode>General</c:formatCode>
                  <c:ptCount val="2"/>
                  <c:pt idx="0">
                    <c:v>4.9166461998356573E-2</c:v>
                  </c:pt>
                  <c:pt idx="1">
                    <c:v>3.604103659144383E-2</c:v>
                  </c:pt>
                </c:numCache>
              </c:numRef>
            </c:plus>
            <c:minus>
              <c:numRef>
                <c:f>'1-day RO new'!$K$465:$L$465</c:f>
                <c:numCache>
                  <c:formatCode>General</c:formatCode>
                  <c:ptCount val="2"/>
                  <c:pt idx="0">
                    <c:v>4.9166461998356573E-2</c:v>
                  </c:pt>
                  <c:pt idx="1">
                    <c:v>3.604103659144383E-2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'1-day RO new'!$B$99:$C$99</c:f>
              <c:strCache>
                <c:ptCount val="2"/>
                <c:pt idx="0">
                  <c:v>Vehicle</c:v>
                </c:pt>
                <c:pt idx="1">
                  <c:v>Drug</c:v>
                </c:pt>
              </c:strCache>
            </c:strRef>
          </c:cat>
          <c:val>
            <c:numRef>
              <c:f>'1-day RO new'!$K$464:$L$464</c:f>
              <c:numCache>
                <c:formatCode>General</c:formatCode>
                <c:ptCount val="2"/>
                <c:pt idx="0">
                  <c:v>0.14894666253525532</c:v>
                </c:pt>
                <c:pt idx="1">
                  <c:v>0.10939424123401277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65-C245-9195-1A98638F24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7795503"/>
        <c:axId val="977798319"/>
      </c:barChart>
      <c:catAx>
        <c:axId val="977795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8319"/>
        <c:crosses val="autoZero"/>
        <c:auto val="1"/>
        <c:lblAlgn val="ctr"/>
        <c:lblOffset val="100"/>
        <c:noMultiLvlLbl val="0"/>
      </c:catAx>
      <c:valAx>
        <c:axId val="977798319"/>
        <c:scaling>
          <c:orientation val="minMax"/>
          <c:max val="0.8"/>
          <c:min val="-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Conditioned preference index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5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ACM</a:t>
            </a:r>
            <a:r>
              <a:rPr lang="en-US" baseline="0"/>
              <a:t> 1mg/ml - 3</a:t>
            </a:r>
            <a:r>
              <a:rPr lang="en-US"/>
              <a:t>D Alcohol Memory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63748031496064"/>
          <c:y val="0.12078703703703704"/>
          <c:w val="0.80416251968503938"/>
          <c:h val="0.828287037037036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'3-day RO new'!$B$144:$C$144</c:f>
                <c:numCache>
                  <c:formatCode>General</c:formatCode>
                  <c:ptCount val="2"/>
                  <c:pt idx="0">
                    <c:v>6.2355931451766801E-2</c:v>
                  </c:pt>
                  <c:pt idx="1">
                    <c:v>5.7280722133163132E-2</c:v>
                  </c:pt>
                </c:numCache>
              </c:numRef>
            </c:plus>
            <c:minus>
              <c:numRef>
                <c:f>'3-day RO new'!$B$144:$C$144</c:f>
                <c:numCache>
                  <c:formatCode>General</c:formatCode>
                  <c:ptCount val="2"/>
                  <c:pt idx="0">
                    <c:v>6.2355931451766801E-2</c:v>
                  </c:pt>
                  <c:pt idx="1">
                    <c:v>5.7280722133163132E-2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'3-day RO new'!$B$112:$C$112</c:f>
              <c:strCache>
                <c:ptCount val="2"/>
                <c:pt idx="0">
                  <c:v>Vehicle</c:v>
                </c:pt>
                <c:pt idx="1">
                  <c:v>Drug</c:v>
                </c:pt>
              </c:strCache>
            </c:strRef>
          </c:cat>
          <c:val>
            <c:numRef>
              <c:f>'3-day RO new'!$B$143:$C$143</c:f>
              <c:numCache>
                <c:formatCode>General</c:formatCode>
                <c:ptCount val="2"/>
                <c:pt idx="0">
                  <c:v>0.26531873146687679</c:v>
                </c:pt>
                <c:pt idx="1">
                  <c:v>0.28851431769753411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C4-C947-AF54-D474AAA7B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7795503"/>
        <c:axId val="977798319"/>
      </c:barChart>
      <c:catAx>
        <c:axId val="977795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8319"/>
        <c:crosses val="autoZero"/>
        <c:auto val="1"/>
        <c:lblAlgn val="ctr"/>
        <c:lblOffset val="100"/>
        <c:noMultiLvlLbl val="0"/>
      </c:catAx>
      <c:valAx>
        <c:axId val="977798319"/>
        <c:scaling>
          <c:orientation val="minMax"/>
          <c:max val="0.8"/>
          <c:min val="-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Conditioned preference index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5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ACM</a:t>
            </a:r>
            <a:r>
              <a:rPr lang="en-US" baseline="0"/>
              <a:t> 10mg/ml - 3</a:t>
            </a:r>
            <a:r>
              <a:rPr lang="en-US"/>
              <a:t>D Alcohol Memory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63748031496064"/>
          <c:y val="0.12078703703703704"/>
          <c:w val="0.80416251968503938"/>
          <c:h val="0.828287037037036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'3-day RO new'!$B$210:$C$210</c:f>
                <c:numCache>
                  <c:formatCode>General</c:formatCode>
                  <c:ptCount val="2"/>
                  <c:pt idx="0">
                    <c:v>2.7585962922971431E-2</c:v>
                  </c:pt>
                  <c:pt idx="1">
                    <c:v>3.4191110163942065E-2</c:v>
                  </c:pt>
                </c:numCache>
              </c:numRef>
            </c:plus>
            <c:minus>
              <c:numRef>
                <c:f>'3-day RO new'!$B$210:$C$210</c:f>
                <c:numCache>
                  <c:formatCode>General</c:formatCode>
                  <c:ptCount val="2"/>
                  <c:pt idx="0">
                    <c:v>2.7585962922971431E-2</c:v>
                  </c:pt>
                  <c:pt idx="1">
                    <c:v>3.4191110163942065E-2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'3-day RO new'!$B$112:$C$112</c:f>
              <c:strCache>
                <c:ptCount val="2"/>
                <c:pt idx="0">
                  <c:v>Vehicle</c:v>
                </c:pt>
                <c:pt idx="1">
                  <c:v>Drug</c:v>
                </c:pt>
              </c:strCache>
            </c:strRef>
          </c:cat>
          <c:val>
            <c:numRef>
              <c:f>'3-day RO new'!$B$209:$C$209</c:f>
              <c:numCache>
                <c:formatCode>General</c:formatCode>
                <c:ptCount val="2"/>
                <c:pt idx="0">
                  <c:v>0.19627550845802841</c:v>
                </c:pt>
                <c:pt idx="1">
                  <c:v>-0.1695998032225059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D6-E84B-B4FF-05BB2E33BA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7795503"/>
        <c:axId val="977798319"/>
      </c:barChart>
      <c:catAx>
        <c:axId val="977795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8319"/>
        <c:crosses val="autoZero"/>
        <c:auto val="1"/>
        <c:lblAlgn val="ctr"/>
        <c:lblOffset val="100"/>
        <c:noMultiLvlLbl val="0"/>
      </c:catAx>
      <c:valAx>
        <c:axId val="977798319"/>
        <c:scaling>
          <c:orientation val="minMax"/>
          <c:max val="0.8"/>
          <c:min val="-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Conditioned preference index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5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NTX 5mg</a:t>
            </a:r>
            <a:r>
              <a:rPr lang="en-US" baseline="0"/>
              <a:t>/ml - 3</a:t>
            </a:r>
            <a:r>
              <a:rPr lang="en-US"/>
              <a:t>D Alcohol Memory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63748031496064"/>
          <c:y val="0.12078703703703704"/>
          <c:w val="0.80416251968503938"/>
          <c:h val="0.828287037037036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'3-day RO new'!$B$78:$C$78</c:f>
                <c:numCache>
                  <c:formatCode>General</c:formatCode>
                  <c:ptCount val="2"/>
                  <c:pt idx="0">
                    <c:v>5.1454046137407214E-2</c:v>
                  </c:pt>
                  <c:pt idx="1">
                    <c:v>5.1511733601660524E-2</c:v>
                  </c:pt>
                </c:numCache>
              </c:numRef>
            </c:plus>
            <c:minus>
              <c:numRef>
                <c:f>'3-day RO new'!$B$78:$C$78</c:f>
                <c:numCache>
                  <c:formatCode>General</c:formatCode>
                  <c:ptCount val="2"/>
                  <c:pt idx="0">
                    <c:v>5.1454046137407214E-2</c:v>
                  </c:pt>
                  <c:pt idx="1">
                    <c:v>5.1511733601660524E-2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'3-day RO new'!$B$112:$C$112</c:f>
              <c:strCache>
                <c:ptCount val="2"/>
                <c:pt idx="0">
                  <c:v>Vehicle</c:v>
                </c:pt>
                <c:pt idx="1">
                  <c:v>Drug</c:v>
                </c:pt>
              </c:strCache>
            </c:strRef>
          </c:cat>
          <c:val>
            <c:numRef>
              <c:f>'3-day RO new'!$B$77:$C$77</c:f>
              <c:numCache>
                <c:formatCode>General</c:formatCode>
                <c:ptCount val="2"/>
                <c:pt idx="0">
                  <c:v>0.26724844343193882</c:v>
                </c:pt>
                <c:pt idx="1">
                  <c:v>-4.064613733649354E-2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4D-9749-A997-CDE7B2E01F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7795503"/>
        <c:axId val="977798319"/>
      </c:barChart>
      <c:catAx>
        <c:axId val="977795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8319"/>
        <c:crosses val="autoZero"/>
        <c:auto val="1"/>
        <c:lblAlgn val="ctr"/>
        <c:lblOffset val="100"/>
        <c:noMultiLvlLbl val="0"/>
      </c:catAx>
      <c:valAx>
        <c:axId val="977798319"/>
        <c:scaling>
          <c:orientation val="minMax"/>
          <c:max val="0.8"/>
          <c:min val="-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Conditioned preference index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5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TPM 0.016mg</a:t>
            </a:r>
            <a:r>
              <a:rPr lang="en-US" baseline="0"/>
              <a:t>/ml - 3</a:t>
            </a:r>
            <a:r>
              <a:rPr lang="en-US"/>
              <a:t>D Alcohol Memory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63748031496064"/>
          <c:y val="0.12078703703703704"/>
          <c:w val="0.80416251968503938"/>
          <c:h val="0.828287037037036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'3-day RO new'!$B$286:$C$286</c:f>
                <c:numCache>
                  <c:formatCode>General</c:formatCode>
                  <c:ptCount val="2"/>
                  <c:pt idx="0">
                    <c:v>2.0605134773155433E-2</c:v>
                  </c:pt>
                  <c:pt idx="1">
                    <c:v>3.5856215472170931E-2</c:v>
                  </c:pt>
                </c:numCache>
              </c:numRef>
            </c:plus>
            <c:minus>
              <c:numRef>
                <c:f>'3-day RO new'!$B$286:$C$286</c:f>
                <c:numCache>
                  <c:formatCode>General</c:formatCode>
                  <c:ptCount val="2"/>
                  <c:pt idx="0">
                    <c:v>2.0605134773155433E-2</c:v>
                  </c:pt>
                  <c:pt idx="1">
                    <c:v>3.5856215472170931E-2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'3-day RO new'!$B$112:$C$112</c:f>
              <c:strCache>
                <c:ptCount val="2"/>
                <c:pt idx="0">
                  <c:v>Vehicle</c:v>
                </c:pt>
                <c:pt idx="1">
                  <c:v>Drug</c:v>
                </c:pt>
              </c:strCache>
            </c:strRef>
          </c:cat>
          <c:val>
            <c:numRef>
              <c:f>'3-day RO new'!$B$285:$C$285</c:f>
              <c:numCache>
                <c:formatCode>General</c:formatCode>
                <c:ptCount val="2"/>
                <c:pt idx="0">
                  <c:v>0.20163314763202031</c:v>
                </c:pt>
                <c:pt idx="1">
                  <c:v>0.22616904755832001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EF-D747-82C7-64DE60B060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7795503"/>
        <c:axId val="977798319"/>
      </c:barChart>
      <c:catAx>
        <c:axId val="977795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8319"/>
        <c:crosses val="autoZero"/>
        <c:auto val="1"/>
        <c:lblAlgn val="ctr"/>
        <c:lblOffset val="100"/>
        <c:noMultiLvlLbl val="0"/>
      </c:catAx>
      <c:valAx>
        <c:axId val="977798319"/>
        <c:scaling>
          <c:orientation val="minMax"/>
          <c:max val="0.8"/>
          <c:min val="-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Conditioned preference index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5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DBZ 0.13905</a:t>
            </a:r>
            <a:r>
              <a:rPr lang="en-US" baseline="0"/>
              <a:t>/ml - 3</a:t>
            </a:r>
            <a:r>
              <a:rPr lang="en-US"/>
              <a:t>D Alcohol Memory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63748031496064"/>
          <c:y val="0.12078703703703704"/>
          <c:w val="0.80416251968503938"/>
          <c:h val="0.828287037037036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'3-day RO new'!$B$362:$C$362</c:f>
                <c:numCache>
                  <c:formatCode>General</c:formatCode>
                  <c:ptCount val="2"/>
                  <c:pt idx="0">
                    <c:v>3.9902268852643009E-2</c:v>
                  </c:pt>
                  <c:pt idx="1">
                    <c:v>6.8106933336750927E-2</c:v>
                  </c:pt>
                </c:numCache>
              </c:numRef>
            </c:plus>
            <c:minus>
              <c:numRef>
                <c:f>'3-day RO new'!$B$362:$C$362</c:f>
                <c:numCache>
                  <c:formatCode>General</c:formatCode>
                  <c:ptCount val="2"/>
                  <c:pt idx="0">
                    <c:v>3.9902268852643009E-2</c:v>
                  </c:pt>
                  <c:pt idx="1">
                    <c:v>6.8106933336750927E-2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'3-day RO new'!$B$112:$C$112</c:f>
              <c:strCache>
                <c:ptCount val="2"/>
                <c:pt idx="0">
                  <c:v>Vehicle</c:v>
                </c:pt>
                <c:pt idx="1">
                  <c:v>Drug</c:v>
                </c:pt>
              </c:strCache>
            </c:strRef>
          </c:cat>
          <c:val>
            <c:numRef>
              <c:f>'3-day RO new'!$B$361:$C$361</c:f>
              <c:numCache>
                <c:formatCode>General</c:formatCode>
                <c:ptCount val="2"/>
                <c:pt idx="0">
                  <c:v>0.26791828986324728</c:v>
                </c:pt>
                <c:pt idx="1">
                  <c:v>5.160764846884084E-2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5F-064E-9997-2AD431374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7795503"/>
        <c:axId val="977798319"/>
      </c:barChart>
      <c:catAx>
        <c:axId val="977795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8319"/>
        <c:crosses val="autoZero"/>
        <c:auto val="1"/>
        <c:lblAlgn val="ctr"/>
        <c:lblOffset val="100"/>
        <c:noMultiLvlLbl val="0"/>
      </c:catAx>
      <c:valAx>
        <c:axId val="977798319"/>
        <c:scaling>
          <c:orientation val="minMax"/>
          <c:max val="0.8"/>
          <c:min val="-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Conditioned preference index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5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CPE</a:t>
            </a:r>
            <a:r>
              <a:rPr lang="en-US" baseline="0"/>
              <a:t> </a:t>
            </a:r>
            <a:r>
              <a:rPr lang="en-US"/>
              <a:t>0.14715</a:t>
            </a:r>
            <a:r>
              <a:rPr lang="en-US" baseline="0"/>
              <a:t>/ml - 3</a:t>
            </a:r>
            <a:r>
              <a:rPr lang="en-US"/>
              <a:t>D Alcohol Memory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63748031496064"/>
          <c:y val="0.12078703703703704"/>
          <c:w val="0.80416251968503938"/>
          <c:h val="0.828287037037036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'3-day RO new'!$B$438:$C$438</c:f>
                <c:numCache>
                  <c:formatCode>General</c:formatCode>
                  <c:ptCount val="2"/>
                  <c:pt idx="0">
                    <c:v>2.159759108755269E-2</c:v>
                  </c:pt>
                  <c:pt idx="1">
                    <c:v>2.6691079171794554E-2</c:v>
                  </c:pt>
                </c:numCache>
              </c:numRef>
            </c:plus>
            <c:minus>
              <c:numRef>
                <c:f>'3-day RO new'!$B$438:$C$438</c:f>
                <c:numCache>
                  <c:formatCode>General</c:formatCode>
                  <c:ptCount val="2"/>
                  <c:pt idx="0">
                    <c:v>2.159759108755269E-2</c:v>
                  </c:pt>
                  <c:pt idx="1">
                    <c:v>2.6691079171794554E-2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'3-day RO new'!$B$112:$C$112</c:f>
              <c:strCache>
                <c:ptCount val="2"/>
                <c:pt idx="0">
                  <c:v>Vehicle</c:v>
                </c:pt>
                <c:pt idx="1">
                  <c:v>Drug</c:v>
                </c:pt>
              </c:strCache>
            </c:strRef>
          </c:cat>
          <c:val>
            <c:numRef>
              <c:f>'3-day RO new'!$B$437:$C$437</c:f>
              <c:numCache>
                <c:formatCode>General</c:formatCode>
                <c:ptCount val="2"/>
                <c:pt idx="0">
                  <c:v>0.22234350303129161</c:v>
                </c:pt>
                <c:pt idx="1">
                  <c:v>-5.5867438308567365E-2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98-174B-8776-54BB2FBD2E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7795503"/>
        <c:axId val="977798319"/>
      </c:barChart>
      <c:catAx>
        <c:axId val="977795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8319"/>
        <c:crosses val="autoZero"/>
        <c:auto val="1"/>
        <c:lblAlgn val="ctr"/>
        <c:lblOffset val="100"/>
        <c:noMultiLvlLbl val="0"/>
      </c:catAx>
      <c:valAx>
        <c:axId val="977798319"/>
        <c:scaling>
          <c:orientation val="minMax"/>
          <c:max val="0.8"/>
          <c:min val="-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Conditioned preference index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795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5" Type="http://schemas.openxmlformats.org/officeDocument/2006/relationships/chart" Target="../charts/chart14.xml"/><Relationship Id="rId4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6350</xdr:colOff>
      <xdr:row>105</xdr:row>
      <xdr:rowOff>0</xdr:rowOff>
    </xdr:from>
    <xdr:to>
      <xdr:col>9</xdr:col>
      <xdr:colOff>673100</xdr:colOff>
      <xdr:row>120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754C6FF-9173-8E75-318E-40097F0590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168</xdr:row>
      <xdr:rowOff>0</xdr:rowOff>
    </xdr:from>
    <xdr:to>
      <xdr:col>8</xdr:col>
      <xdr:colOff>666750</xdr:colOff>
      <xdr:row>183</xdr:row>
      <xdr:rowOff>50800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7492D84-F985-2847-BE70-682D386B02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35</xdr:row>
      <xdr:rowOff>0</xdr:rowOff>
    </xdr:from>
    <xdr:to>
      <xdr:col>9</xdr:col>
      <xdr:colOff>666750</xdr:colOff>
      <xdr:row>50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E7BC65D-7FEF-F34A-919B-5FC6D9A905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368300</xdr:colOff>
      <xdr:row>240</xdr:row>
      <xdr:rowOff>114300</xdr:rowOff>
    </xdr:from>
    <xdr:to>
      <xdr:col>8</xdr:col>
      <xdr:colOff>209550</xdr:colOff>
      <xdr:row>256</xdr:row>
      <xdr:rowOff>12700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C83E5238-5A22-3F4C-9684-3DFC263D05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165100</xdr:colOff>
      <xdr:row>318</xdr:row>
      <xdr:rowOff>0</xdr:rowOff>
    </xdr:from>
    <xdr:to>
      <xdr:col>8</xdr:col>
      <xdr:colOff>6350</xdr:colOff>
      <xdr:row>333</xdr:row>
      <xdr:rowOff>76200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CDD285D2-B800-C742-8BD7-660DB62719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254000</xdr:colOff>
      <xdr:row>432</xdr:row>
      <xdr:rowOff>63500</xdr:rowOff>
    </xdr:from>
    <xdr:to>
      <xdr:col>8</xdr:col>
      <xdr:colOff>95250</xdr:colOff>
      <xdr:row>447</xdr:row>
      <xdr:rowOff>139700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6DF1A273-9448-574B-AC58-7E05D8C51F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241</xdr:row>
      <xdr:rowOff>0</xdr:rowOff>
    </xdr:from>
    <xdr:to>
      <xdr:col>17</xdr:col>
      <xdr:colOff>666750</xdr:colOff>
      <xdr:row>256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233DFE6-A188-F340-9024-D24FD67777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0</xdr:colOff>
      <xdr:row>317</xdr:row>
      <xdr:rowOff>0</xdr:rowOff>
    </xdr:from>
    <xdr:to>
      <xdr:col>17</xdr:col>
      <xdr:colOff>666750</xdr:colOff>
      <xdr:row>332</xdr:row>
      <xdr:rowOff>76200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7B334D7-92F5-F843-B56C-2C6C678422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279400</xdr:colOff>
      <xdr:row>433</xdr:row>
      <xdr:rowOff>12700</xdr:rowOff>
    </xdr:from>
    <xdr:to>
      <xdr:col>17</xdr:col>
      <xdr:colOff>120650</xdr:colOff>
      <xdr:row>448</xdr:row>
      <xdr:rowOff>88900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0B97C71-C08B-A840-860E-FE694DD8BA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6350</xdr:colOff>
      <xdr:row>118</xdr:row>
      <xdr:rowOff>0</xdr:rowOff>
    </xdr:from>
    <xdr:to>
      <xdr:col>9</xdr:col>
      <xdr:colOff>673100</xdr:colOff>
      <xdr:row>133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6C364D9-F7A1-7844-87CE-CC100BF6C7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181</xdr:row>
      <xdr:rowOff>0</xdr:rowOff>
    </xdr:from>
    <xdr:to>
      <xdr:col>8</xdr:col>
      <xdr:colOff>666750</xdr:colOff>
      <xdr:row>196</xdr:row>
      <xdr:rowOff>50800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751D479-A20C-7241-99C7-C88F651D96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42</xdr:row>
      <xdr:rowOff>0</xdr:rowOff>
    </xdr:from>
    <xdr:to>
      <xdr:col>9</xdr:col>
      <xdr:colOff>666750</xdr:colOff>
      <xdr:row>61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4119281-164D-7B4E-9433-65B661D7B9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0</xdr:colOff>
      <xdr:row>246</xdr:row>
      <xdr:rowOff>0</xdr:rowOff>
    </xdr:from>
    <xdr:to>
      <xdr:col>8</xdr:col>
      <xdr:colOff>666750</xdr:colOff>
      <xdr:row>261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EFA1B76-FDC5-8F45-B040-76D7E041FB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0</xdr:colOff>
      <xdr:row>322</xdr:row>
      <xdr:rowOff>0</xdr:rowOff>
    </xdr:from>
    <xdr:to>
      <xdr:col>8</xdr:col>
      <xdr:colOff>666750</xdr:colOff>
      <xdr:row>337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0B62C6A-868D-554B-B7C6-53E510741D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0</xdr:colOff>
      <xdr:row>398</xdr:row>
      <xdr:rowOff>0</xdr:rowOff>
    </xdr:from>
    <xdr:to>
      <xdr:col>8</xdr:col>
      <xdr:colOff>666750</xdr:colOff>
      <xdr:row>413</xdr:row>
      <xdr:rowOff>38100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C7310ADA-ACD2-5344-AB32-188EDE94B7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DD201-395E-EE4F-BC60-18DD4BCFC279}">
  <dimension ref="A1:BL467"/>
  <sheetViews>
    <sheetView topLeftCell="A609" workbookViewId="0">
      <selection activeCell="E237" sqref="E237"/>
    </sheetView>
  </sheetViews>
  <sheetFormatPr baseColWidth="10" defaultRowHeight="14" x14ac:dyDescent="0.15"/>
  <cols>
    <col min="5" max="5" width="16.5" customWidth="1"/>
    <col min="14" max="14" width="16.5" customWidth="1"/>
    <col min="17" max="17" width="17.5" customWidth="1"/>
  </cols>
  <sheetData>
    <row r="1" spans="1:24" s="12" customFormat="1" x14ac:dyDescent="0.15">
      <c r="A1" s="12" t="s">
        <v>53</v>
      </c>
    </row>
    <row r="3" spans="1:24" s="14" customFormat="1" ht="17" thickBot="1" x14ac:dyDescent="0.25">
      <c r="A3" s="13" t="s">
        <v>47</v>
      </c>
      <c r="B3" s="13"/>
      <c r="C3" s="13"/>
      <c r="D3" s="13"/>
      <c r="E3" s="13"/>
      <c r="F3" s="13"/>
      <c r="G3" s="13"/>
    </row>
    <row r="4" spans="1:24" ht="15" x14ac:dyDescent="0.2">
      <c r="A4" s="42" t="s">
        <v>20</v>
      </c>
      <c r="B4" s="36"/>
      <c r="C4" s="36"/>
      <c r="D4" s="36"/>
      <c r="E4" s="36"/>
      <c r="F4" s="36"/>
      <c r="G4" s="36"/>
      <c r="H4" s="36"/>
      <c r="I4" s="42" t="s">
        <v>21</v>
      </c>
      <c r="J4" s="36"/>
      <c r="K4" s="36"/>
      <c r="L4" s="36"/>
      <c r="M4" s="36"/>
      <c r="N4" s="36"/>
      <c r="O4" s="36"/>
      <c r="P4" s="37"/>
      <c r="Q4" s="63"/>
      <c r="R4" s="64"/>
      <c r="S4" s="64"/>
      <c r="T4" s="64"/>
      <c r="U4" s="64"/>
      <c r="V4" s="64"/>
      <c r="W4" s="64"/>
      <c r="X4" s="65"/>
    </row>
    <row r="5" spans="1:24" ht="15" x14ac:dyDescent="0.2">
      <c r="A5" s="116" t="s">
        <v>3</v>
      </c>
      <c r="B5" s="114"/>
      <c r="C5" s="114"/>
      <c r="D5" s="114"/>
      <c r="E5" s="113" t="s">
        <v>4</v>
      </c>
      <c r="F5" s="114"/>
      <c r="G5" s="114"/>
      <c r="H5" s="115"/>
      <c r="I5" s="116" t="s">
        <v>3</v>
      </c>
      <c r="J5" s="114"/>
      <c r="K5" s="114"/>
      <c r="L5" s="114"/>
      <c r="M5" s="113" t="s">
        <v>4</v>
      </c>
      <c r="N5" s="114"/>
      <c r="O5" s="114"/>
      <c r="P5" s="115"/>
      <c r="Q5" s="116"/>
      <c r="R5" s="114"/>
      <c r="S5" s="114"/>
      <c r="T5" s="117"/>
      <c r="U5" s="114"/>
      <c r="V5" s="114"/>
      <c r="W5" s="114"/>
      <c r="X5" s="115"/>
    </row>
    <row r="6" spans="1:24" ht="15" x14ac:dyDescent="0.2">
      <c r="A6" s="23" t="s">
        <v>5</v>
      </c>
      <c r="B6" s="24"/>
      <c r="C6" s="25" t="s">
        <v>6</v>
      </c>
      <c r="D6" s="24"/>
      <c r="E6" s="57" t="s">
        <v>5</v>
      </c>
      <c r="F6" s="24"/>
      <c r="G6" s="25" t="s">
        <v>6</v>
      </c>
      <c r="H6" s="26"/>
      <c r="I6" s="23" t="s">
        <v>5</v>
      </c>
      <c r="J6" s="24"/>
      <c r="K6" s="25" t="s">
        <v>6</v>
      </c>
      <c r="L6" s="24"/>
      <c r="M6" s="57" t="s">
        <v>5</v>
      </c>
      <c r="N6" s="24"/>
      <c r="O6" s="25" t="s">
        <v>6</v>
      </c>
      <c r="P6" s="26"/>
      <c r="Q6" s="23"/>
      <c r="R6" s="24"/>
      <c r="S6" s="25"/>
      <c r="T6" s="38"/>
      <c r="U6" s="25"/>
      <c r="V6" s="24"/>
      <c r="W6" s="25"/>
      <c r="X6" s="26"/>
    </row>
    <row r="7" spans="1:24" ht="15" x14ac:dyDescent="0.2">
      <c r="A7" s="1" t="s">
        <v>7</v>
      </c>
      <c r="B7" s="1" t="s">
        <v>8</v>
      </c>
      <c r="C7" s="1" t="s">
        <v>7</v>
      </c>
      <c r="D7" s="25" t="s">
        <v>8</v>
      </c>
      <c r="E7" s="57" t="s">
        <v>7</v>
      </c>
      <c r="F7" s="25" t="s">
        <v>8</v>
      </c>
      <c r="G7" s="25" t="s">
        <v>7</v>
      </c>
      <c r="H7" s="27" t="s">
        <v>8</v>
      </c>
      <c r="I7" s="23" t="s">
        <v>7</v>
      </c>
      <c r="J7" s="25" t="s">
        <v>8</v>
      </c>
      <c r="K7" s="25" t="s">
        <v>7</v>
      </c>
      <c r="L7" s="25" t="s">
        <v>8</v>
      </c>
      <c r="M7" s="57" t="s">
        <v>7</v>
      </c>
      <c r="N7" s="25" t="s">
        <v>8</v>
      </c>
      <c r="O7" s="25" t="s">
        <v>7</v>
      </c>
      <c r="P7" s="27" t="s">
        <v>8</v>
      </c>
      <c r="Q7" s="23"/>
      <c r="R7" s="25"/>
      <c r="S7" s="25"/>
      <c r="T7" s="39"/>
      <c r="U7" s="25"/>
      <c r="V7" s="25"/>
      <c r="W7" s="25"/>
      <c r="X7" s="27"/>
    </row>
    <row r="8" spans="1:24" ht="15" x14ac:dyDescent="0.2">
      <c r="A8" s="1">
        <v>24</v>
      </c>
      <c r="B8" s="1">
        <v>3</v>
      </c>
      <c r="C8" s="1">
        <v>27</v>
      </c>
      <c r="D8" s="25">
        <v>0</v>
      </c>
      <c r="E8" s="57">
        <v>18</v>
      </c>
      <c r="F8" s="25">
        <v>9</v>
      </c>
      <c r="G8" s="25">
        <v>18</v>
      </c>
      <c r="H8" s="27">
        <v>9</v>
      </c>
      <c r="I8" s="23">
        <v>23</v>
      </c>
      <c r="J8" s="25">
        <v>5</v>
      </c>
      <c r="K8" s="25">
        <v>28</v>
      </c>
      <c r="L8" s="25">
        <v>1</v>
      </c>
      <c r="M8" s="57">
        <v>15</v>
      </c>
      <c r="N8" s="25">
        <v>9</v>
      </c>
      <c r="O8" s="25">
        <v>15</v>
      </c>
      <c r="P8" s="27">
        <v>9</v>
      </c>
      <c r="Q8" s="23"/>
      <c r="R8" s="25"/>
      <c r="S8" s="25"/>
      <c r="T8" s="39"/>
      <c r="U8" s="25"/>
      <c r="V8" s="25"/>
      <c r="W8" s="25"/>
      <c r="X8" s="27"/>
    </row>
    <row r="9" spans="1:24" ht="15" x14ac:dyDescent="0.2">
      <c r="A9" s="1">
        <v>12</v>
      </c>
      <c r="B9" s="1">
        <v>15</v>
      </c>
      <c r="C9" s="1">
        <v>17</v>
      </c>
      <c r="D9" s="25">
        <v>5</v>
      </c>
      <c r="E9" s="57">
        <v>10</v>
      </c>
      <c r="F9" s="25">
        <v>18</v>
      </c>
      <c r="G9" s="25">
        <v>22</v>
      </c>
      <c r="H9" s="27">
        <v>5</v>
      </c>
      <c r="I9" s="23">
        <v>7</v>
      </c>
      <c r="J9" s="25">
        <v>18</v>
      </c>
      <c r="K9" s="25">
        <v>17</v>
      </c>
      <c r="L9" s="25">
        <v>7</v>
      </c>
      <c r="M9" s="57">
        <v>11</v>
      </c>
      <c r="N9" s="25">
        <v>17</v>
      </c>
      <c r="O9" s="25">
        <v>13</v>
      </c>
      <c r="P9" s="27">
        <v>15</v>
      </c>
      <c r="Q9" s="23"/>
      <c r="R9" s="25"/>
      <c r="S9" s="25"/>
      <c r="T9" s="39"/>
      <c r="U9" s="25"/>
      <c r="V9" s="25"/>
      <c r="W9" s="25"/>
      <c r="X9" s="27"/>
    </row>
    <row r="10" spans="1:24" ht="15" x14ac:dyDescent="0.2">
      <c r="A10" s="1">
        <v>10</v>
      </c>
      <c r="B10" s="1">
        <v>17</v>
      </c>
      <c r="C10" s="1">
        <v>14</v>
      </c>
      <c r="D10" s="25">
        <v>9</v>
      </c>
      <c r="E10" s="57">
        <v>7</v>
      </c>
      <c r="F10" s="25">
        <v>12</v>
      </c>
      <c r="G10" s="25">
        <v>9</v>
      </c>
      <c r="H10" s="27">
        <v>11</v>
      </c>
      <c r="I10" s="23">
        <v>13</v>
      </c>
      <c r="J10" s="25">
        <v>15</v>
      </c>
      <c r="K10" s="25">
        <v>19</v>
      </c>
      <c r="L10" s="25">
        <v>10</v>
      </c>
      <c r="M10" s="57">
        <v>13</v>
      </c>
      <c r="N10" s="25">
        <v>16</v>
      </c>
      <c r="O10" s="25">
        <v>18</v>
      </c>
      <c r="P10" s="27">
        <v>8</v>
      </c>
      <c r="Q10" s="23"/>
      <c r="R10" s="25"/>
      <c r="S10" s="25"/>
      <c r="T10" s="39"/>
      <c r="U10" s="25"/>
      <c r="V10" s="25"/>
      <c r="W10" s="25"/>
      <c r="X10" s="27"/>
    </row>
    <row r="11" spans="1:24" ht="15" x14ac:dyDescent="0.2">
      <c r="A11" s="1">
        <v>5</v>
      </c>
      <c r="B11" s="1">
        <v>17</v>
      </c>
      <c r="C11" s="1">
        <v>18</v>
      </c>
      <c r="D11" s="25">
        <v>10</v>
      </c>
      <c r="E11" s="57">
        <v>6</v>
      </c>
      <c r="F11" s="25">
        <v>22</v>
      </c>
      <c r="G11" s="25">
        <v>8</v>
      </c>
      <c r="H11" s="27">
        <v>14</v>
      </c>
      <c r="I11" s="23">
        <v>18</v>
      </c>
      <c r="J11" s="25">
        <v>6</v>
      </c>
      <c r="K11" s="25">
        <v>20</v>
      </c>
      <c r="L11" s="25">
        <v>7</v>
      </c>
      <c r="M11" s="57">
        <v>9</v>
      </c>
      <c r="N11" s="25">
        <v>11</v>
      </c>
      <c r="O11" s="25">
        <v>14</v>
      </c>
      <c r="P11" s="27">
        <v>16</v>
      </c>
      <c r="Q11" s="23"/>
      <c r="R11" s="25"/>
      <c r="S11" s="25"/>
      <c r="T11" s="39"/>
      <c r="U11" s="25"/>
      <c r="V11" s="25"/>
      <c r="W11" s="25"/>
      <c r="X11" s="27"/>
    </row>
    <row r="12" spans="1:24" ht="15" x14ac:dyDescent="0.2">
      <c r="A12" s="1">
        <v>7</v>
      </c>
      <c r="B12" s="1">
        <v>16</v>
      </c>
      <c r="C12" s="1">
        <v>11</v>
      </c>
      <c r="D12" s="25">
        <v>14</v>
      </c>
      <c r="E12" s="57">
        <v>2</v>
      </c>
      <c r="F12" s="25">
        <v>19</v>
      </c>
      <c r="G12" s="25">
        <v>8</v>
      </c>
      <c r="H12" s="27">
        <v>10</v>
      </c>
      <c r="I12" s="23">
        <v>11</v>
      </c>
      <c r="J12" s="25">
        <v>15</v>
      </c>
      <c r="K12" s="25">
        <v>20</v>
      </c>
      <c r="L12" s="25">
        <v>7</v>
      </c>
      <c r="M12" s="57">
        <v>2</v>
      </c>
      <c r="N12" s="25">
        <v>24</v>
      </c>
      <c r="O12" s="25">
        <v>14</v>
      </c>
      <c r="P12" s="27">
        <v>15</v>
      </c>
      <c r="Q12" s="23"/>
      <c r="R12" s="25"/>
      <c r="S12" s="25"/>
      <c r="T12" s="39"/>
      <c r="U12" s="25"/>
      <c r="V12" s="25"/>
      <c r="W12" s="25"/>
      <c r="X12" s="27"/>
    </row>
    <row r="13" spans="1:24" ht="15" x14ac:dyDescent="0.2">
      <c r="A13" s="1">
        <v>11</v>
      </c>
      <c r="B13" s="1">
        <v>20</v>
      </c>
      <c r="C13" s="1">
        <v>12</v>
      </c>
      <c r="D13" s="25">
        <v>15</v>
      </c>
      <c r="E13" s="57">
        <v>6</v>
      </c>
      <c r="F13" s="25">
        <v>17</v>
      </c>
      <c r="G13" s="25">
        <v>14</v>
      </c>
      <c r="H13" s="27">
        <v>10</v>
      </c>
      <c r="I13" s="23">
        <v>6</v>
      </c>
      <c r="J13" s="25">
        <v>19</v>
      </c>
      <c r="K13" s="25">
        <v>15</v>
      </c>
      <c r="L13" s="25">
        <v>15</v>
      </c>
      <c r="M13" s="57">
        <v>1</v>
      </c>
      <c r="N13" s="25">
        <v>23</v>
      </c>
      <c r="O13" s="25">
        <v>14</v>
      </c>
      <c r="P13" s="27">
        <v>13</v>
      </c>
      <c r="Q13" s="28"/>
      <c r="R13" s="24"/>
      <c r="S13" s="24"/>
      <c r="T13" s="38"/>
      <c r="U13" s="24"/>
      <c r="V13" s="24"/>
      <c r="W13" s="24"/>
      <c r="X13" s="26"/>
    </row>
    <row r="14" spans="1:24" ht="15" x14ac:dyDescent="0.2">
      <c r="A14" s="1">
        <v>15</v>
      </c>
      <c r="B14" s="1">
        <v>14</v>
      </c>
      <c r="C14" s="1">
        <v>18</v>
      </c>
      <c r="D14" s="25">
        <v>9</v>
      </c>
      <c r="E14" s="57">
        <v>9</v>
      </c>
      <c r="F14" s="25">
        <v>18</v>
      </c>
      <c r="G14" s="25">
        <v>14</v>
      </c>
      <c r="H14" s="27">
        <v>14</v>
      </c>
      <c r="I14" s="23">
        <v>16</v>
      </c>
      <c r="J14" s="25">
        <v>14</v>
      </c>
      <c r="K14" s="25">
        <v>13</v>
      </c>
      <c r="L14" s="25">
        <v>13</v>
      </c>
      <c r="M14" s="57">
        <v>5</v>
      </c>
      <c r="N14" s="25">
        <v>25</v>
      </c>
      <c r="O14" s="25">
        <v>12</v>
      </c>
      <c r="P14" s="27">
        <v>13</v>
      </c>
      <c r="Q14" s="28"/>
      <c r="R14" s="24"/>
      <c r="S14" s="24"/>
      <c r="T14" s="38"/>
      <c r="U14" s="24"/>
      <c r="V14" s="24"/>
      <c r="W14" s="24"/>
      <c r="X14" s="26"/>
    </row>
    <row r="15" spans="1:24" ht="15" x14ac:dyDescent="0.2">
      <c r="D15" s="24"/>
      <c r="E15" s="57">
        <v>6</v>
      </c>
      <c r="F15" s="25">
        <v>19</v>
      </c>
      <c r="G15" s="25">
        <v>17</v>
      </c>
      <c r="H15" s="27">
        <v>9</v>
      </c>
      <c r="I15" s="28"/>
      <c r="J15" s="24"/>
      <c r="K15" s="24"/>
      <c r="L15" s="24"/>
      <c r="M15" s="57">
        <v>0</v>
      </c>
      <c r="N15" s="25">
        <v>29</v>
      </c>
      <c r="O15" s="25">
        <v>20</v>
      </c>
      <c r="P15" s="27">
        <v>9</v>
      </c>
      <c r="Q15" s="28"/>
      <c r="R15" s="24"/>
      <c r="S15" s="24"/>
      <c r="T15" s="38"/>
      <c r="U15" s="24"/>
      <c r="V15" s="24"/>
      <c r="W15" s="24"/>
      <c r="X15" s="26"/>
    </row>
    <row r="16" spans="1:24" x14ac:dyDescent="0.15">
      <c r="A16" s="28"/>
      <c r="B16" s="24"/>
      <c r="C16" s="24"/>
      <c r="D16" s="24"/>
      <c r="E16" s="58"/>
      <c r="F16" s="24"/>
      <c r="G16" s="24"/>
      <c r="H16" s="26"/>
      <c r="I16" s="28"/>
      <c r="J16" s="24"/>
      <c r="K16" s="24"/>
      <c r="L16" s="24"/>
      <c r="M16" s="58"/>
      <c r="N16" s="24"/>
      <c r="O16" s="24"/>
      <c r="P16" s="26"/>
      <c r="Q16" s="28"/>
      <c r="R16" s="24"/>
      <c r="S16" s="24"/>
      <c r="T16" s="38"/>
      <c r="U16" s="24"/>
      <c r="V16" s="24"/>
      <c r="W16" s="24"/>
      <c r="X16" s="26"/>
    </row>
    <row r="17" spans="1:24" ht="15" x14ac:dyDescent="0.2">
      <c r="A17" s="28"/>
      <c r="B17" s="24"/>
      <c r="C17" s="24"/>
      <c r="D17" s="24"/>
      <c r="E17" s="58"/>
      <c r="F17" s="24"/>
      <c r="G17" s="24"/>
      <c r="H17" s="26"/>
      <c r="I17" s="28"/>
      <c r="J17" s="24"/>
      <c r="K17" s="24"/>
      <c r="L17" s="25" t="s">
        <v>10</v>
      </c>
      <c r="M17" s="58"/>
      <c r="N17" s="24"/>
      <c r="O17" s="24"/>
      <c r="P17" s="26"/>
      <c r="Q17" s="28"/>
      <c r="R17" s="24"/>
      <c r="S17" s="24"/>
      <c r="T17" s="39"/>
      <c r="U17" s="24"/>
      <c r="V17" s="24"/>
      <c r="W17" s="24"/>
      <c r="X17" s="26"/>
    </row>
    <row r="18" spans="1:24" ht="15" x14ac:dyDescent="0.2">
      <c r="A18" s="28"/>
      <c r="B18" s="24"/>
      <c r="C18" s="25" t="s">
        <v>11</v>
      </c>
      <c r="D18" s="24"/>
      <c r="E18" s="58"/>
      <c r="F18" s="24"/>
      <c r="G18" s="25" t="s">
        <v>11</v>
      </c>
      <c r="H18" s="26"/>
      <c r="I18" s="28"/>
      <c r="J18" s="24"/>
      <c r="K18" s="25" t="s">
        <v>11</v>
      </c>
      <c r="L18" s="24"/>
      <c r="M18" s="58"/>
      <c r="N18" s="24"/>
      <c r="O18" s="25" t="s">
        <v>11</v>
      </c>
      <c r="P18" s="26"/>
      <c r="Q18" s="28"/>
      <c r="R18" s="24"/>
      <c r="S18" s="25"/>
      <c r="T18" s="38"/>
      <c r="U18" s="24"/>
      <c r="V18" s="24"/>
      <c r="W18" s="25"/>
      <c r="X18" s="26"/>
    </row>
    <row r="19" spans="1:24" ht="15" x14ac:dyDescent="0.2">
      <c r="A19" s="29">
        <f>(B8-A8)/SUM(A8:B8)</f>
        <v>-0.77777777777777779</v>
      </c>
      <c r="B19" s="30">
        <f>(C8-D8)/SUM(C8:D8)</f>
        <v>1</v>
      </c>
      <c r="C19" s="30">
        <f t="shared" ref="C19:C21" si="0">AVERAGE(A19:B19)</f>
        <v>0.1111111111111111</v>
      </c>
      <c r="D19" s="24"/>
      <c r="E19" s="57">
        <f>(F8-E8)/SUM(E8:F8)</f>
        <v>-0.33333333333333331</v>
      </c>
      <c r="F19" s="25">
        <f>(G8-H8)/SUM(G8:H8)</f>
        <v>0.33333333333333331</v>
      </c>
      <c r="G19" s="25">
        <f t="shared" ref="G19:G21" si="1">AVERAGE(E19:F19)</f>
        <v>0</v>
      </c>
      <c r="H19" s="26"/>
      <c r="I19" s="29">
        <f>(J8-I8)/SUM(I8:J8)</f>
        <v>-0.6428571428571429</v>
      </c>
      <c r="J19" s="30">
        <f>(K8-L8)/SUM(K8:L8)</f>
        <v>0.93103448275862066</v>
      </c>
      <c r="K19" s="30">
        <f t="shared" ref="K19:K23" si="2">AVERAGE(I19:J19)</f>
        <v>0.14408866995073888</v>
      </c>
      <c r="L19" s="24"/>
      <c r="M19" s="57">
        <f>(N8-M8)/SUM(M8:N8)</f>
        <v>-0.25</v>
      </c>
      <c r="N19" s="25">
        <f>(O8-P8)/SUM(O8:P8)</f>
        <v>0.25</v>
      </c>
      <c r="O19" s="25">
        <f t="shared" ref="O19:O23" si="3">AVERAGE(M19:N19)</f>
        <v>0</v>
      </c>
      <c r="P19" s="26"/>
      <c r="Q19" s="29"/>
      <c r="R19" s="30"/>
      <c r="S19" s="30"/>
      <c r="T19" s="38"/>
      <c r="U19" s="25"/>
      <c r="V19" s="25"/>
      <c r="W19" s="25"/>
      <c r="X19" s="26"/>
    </row>
    <row r="20" spans="1:24" ht="15" x14ac:dyDescent="0.2">
      <c r="A20" s="23">
        <f>(B9-A9)/SUM(A9:B9)</f>
        <v>0.1111111111111111</v>
      </c>
      <c r="B20" s="25">
        <f>(C9-D9)/SUM(C9:D9)</f>
        <v>0.54545454545454541</v>
      </c>
      <c r="C20" s="25">
        <f t="shared" si="0"/>
        <v>0.32828282828282829</v>
      </c>
      <c r="D20" s="24"/>
      <c r="E20" s="57">
        <f>(F9-E9)/SUM(E9:F9)</f>
        <v>0.2857142857142857</v>
      </c>
      <c r="F20" s="25">
        <f>(G9-H9)/SUM(G9:H9)</f>
        <v>0.62962962962962965</v>
      </c>
      <c r="G20" s="25">
        <f t="shared" si="1"/>
        <v>0.45767195767195767</v>
      </c>
      <c r="H20" s="26"/>
      <c r="I20" s="23">
        <f>(J9-I9)/SUM(I9:J9)</f>
        <v>0.44</v>
      </c>
      <c r="J20" s="25">
        <f>(K9-L9)/SUM(K9:L9)</f>
        <v>0.41666666666666669</v>
      </c>
      <c r="K20" s="25">
        <f t="shared" si="2"/>
        <v>0.42833333333333334</v>
      </c>
      <c r="L20" s="24"/>
      <c r="M20" s="57">
        <f>(N9-M9)/SUM(M9:N9)</f>
        <v>0.21428571428571427</v>
      </c>
      <c r="N20" s="25">
        <f>(O9-P9)/SUM(O9:P9)</f>
        <v>-7.1428571428571425E-2</v>
      </c>
      <c r="O20" s="25">
        <f t="shared" si="3"/>
        <v>7.1428571428571425E-2</v>
      </c>
      <c r="P20" s="26"/>
      <c r="Q20" s="23"/>
      <c r="R20" s="25"/>
      <c r="S20" s="25"/>
      <c r="T20" s="38"/>
      <c r="U20" s="25"/>
      <c r="V20" s="25"/>
      <c r="W20" s="25"/>
      <c r="X20" s="26"/>
    </row>
    <row r="21" spans="1:24" ht="15" x14ac:dyDescent="0.2">
      <c r="A21" s="23">
        <f>(B10-A10)/SUM(A10:B10)</f>
        <v>0.25925925925925924</v>
      </c>
      <c r="B21" s="25">
        <f>(C10-D10)/SUM(C10:D10)</f>
        <v>0.21739130434782608</v>
      </c>
      <c r="C21" s="25">
        <f t="shared" si="0"/>
        <v>0.23832528180354268</v>
      </c>
      <c r="D21" s="24"/>
      <c r="E21" s="59">
        <f>(F10-E10)/SUM(E10:F10)</f>
        <v>0.26315789473684209</v>
      </c>
      <c r="F21" s="30">
        <f>(G10-H10)/SUM(G10:H10)</f>
        <v>-0.1</v>
      </c>
      <c r="G21" s="30">
        <f t="shared" si="1"/>
        <v>8.1578947368421043E-2</v>
      </c>
      <c r="H21" s="26"/>
      <c r="I21" s="23">
        <f>(J10-I10)/SUM(I10:J10)</f>
        <v>7.1428571428571425E-2</v>
      </c>
      <c r="J21" s="25">
        <f>(K10-L10)/SUM(K10:L10)</f>
        <v>0.31034482758620691</v>
      </c>
      <c r="K21" s="25">
        <f t="shared" si="2"/>
        <v>0.19088669950738918</v>
      </c>
      <c r="L21" s="24"/>
      <c r="M21" s="59">
        <f>(N10-M10)/SUM(M10:N10)</f>
        <v>0.10344827586206896</v>
      </c>
      <c r="N21" s="30">
        <f>(O10-P10)/SUM(O10:P10)</f>
        <v>0.38461538461538464</v>
      </c>
      <c r="O21" s="30">
        <f t="shared" si="3"/>
        <v>0.24403183023872679</v>
      </c>
      <c r="P21" s="26"/>
      <c r="Q21" s="23"/>
      <c r="R21" s="25"/>
      <c r="S21" s="25"/>
      <c r="T21" s="38"/>
      <c r="U21" s="30"/>
      <c r="V21" s="30"/>
      <c r="W21" s="30"/>
      <c r="X21" s="26"/>
    </row>
    <row r="22" spans="1:24" ht="15" x14ac:dyDescent="0.2">
      <c r="A22" s="23">
        <f t="shared" ref="A22:A25" si="4">(B11-A11)/SUM(A11:B11)</f>
        <v>0.54545454545454541</v>
      </c>
      <c r="B22" s="25">
        <f t="shared" ref="B22:B25" si="5">(C11-D11)/SUM(C11:D11)</f>
        <v>0.2857142857142857</v>
      </c>
      <c r="C22" s="25">
        <f t="shared" ref="C22:C25" si="6">AVERAGE(A22:B22)</f>
        <v>0.41558441558441556</v>
      </c>
      <c r="D22" s="24"/>
      <c r="E22" s="59">
        <f t="shared" ref="E22:E26" si="7">(F11-E11)/SUM(E11:F11)</f>
        <v>0.5714285714285714</v>
      </c>
      <c r="F22" s="30">
        <f t="shared" ref="F22:F26" si="8">(G11-H11)/SUM(G11:H11)</f>
        <v>-0.27272727272727271</v>
      </c>
      <c r="G22" s="30">
        <f t="shared" ref="G22:G26" si="9">AVERAGE(E22:F22)</f>
        <v>0.14935064935064934</v>
      </c>
      <c r="H22" s="26"/>
      <c r="I22" s="23">
        <f>(J11-I11)/SUM(I11:J11)</f>
        <v>-0.5</v>
      </c>
      <c r="J22" s="25">
        <f>(K11-L11)/SUM(K11:L11)</f>
        <v>0.48148148148148145</v>
      </c>
      <c r="K22" s="25">
        <f t="shared" si="2"/>
        <v>-9.2592592592592726E-3</v>
      </c>
      <c r="L22" s="24"/>
      <c r="M22" s="59">
        <f>(N11-M11)/SUM(M11:N11)</f>
        <v>0.1</v>
      </c>
      <c r="N22" s="30">
        <f>(O11-P11)/SUM(O11:P11)</f>
        <v>-6.6666666666666666E-2</v>
      </c>
      <c r="O22" s="30">
        <f t="shared" si="3"/>
        <v>1.666666666666667E-2</v>
      </c>
      <c r="P22" s="26"/>
      <c r="Q22" s="23"/>
      <c r="R22" s="25"/>
      <c r="S22" s="25"/>
      <c r="T22" s="38"/>
      <c r="U22" s="30"/>
      <c r="V22" s="30"/>
      <c r="W22" s="30"/>
      <c r="X22" s="26"/>
    </row>
    <row r="23" spans="1:24" ht="15" x14ac:dyDescent="0.2">
      <c r="A23" s="23">
        <f t="shared" si="4"/>
        <v>0.39130434782608697</v>
      </c>
      <c r="B23" s="25">
        <f t="shared" si="5"/>
        <v>-0.12</v>
      </c>
      <c r="C23" s="25">
        <f t="shared" si="6"/>
        <v>0.13565217391304349</v>
      </c>
      <c r="D23" s="24"/>
      <c r="E23" s="59">
        <f t="shared" si="7"/>
        <v>0.80952380952380953</v>
      </c>
      <c r="F23" s="30">
        <f t="shared" si="8"/>
        <v>-0.1111111111111111</v>
      </c>
      <c r="G23" s="30">
        <f t="shared" si="9"/>
        <v>0.34920634920634919</v>
      </c>
      <c r="H23" s="26"/>
      <c r="I23" s="23">
        <f>(J12-I12)/SUM(I12:J12)</f>
        <v>0.15384615384615385</v>
      </c>
      <c r="J23" s="25">
        <f>(K12-L12)/SUM(K12:L12)</f>
        <v>0.48148148148148145</v>
      </c>
      <c r="K23" s="25">
        <f t="shared" si="2"/>
        <v>0.31766381766381768</v>
      </c>
      <c r="L23" s="24"/>
      <c r="M23" s="59">
        <f>(N12-M12)/SUM(M12:N12)</f>
        <v>0.84615384615384615</v>
      </c>
      <c r="N23" s="30">
        <f>(O12-P12)/SUM(O12:P12)</f>
        <v>-3.4482758620689655E-2</v>
      </c>
      <c r="O23" s="30">
        <f t="shared" si="3"/>
        <v>0.40583554376657827</v>
      </c>
      <c r="P23" s="26"/>
      <c r="Q23" s="23"/>
      <c r="R23" s="25"/>
      <c r="S23" s="25"/>
      <c r="T23" s="38"/>
      <c r="U23" s="30"/>
      <c r="V23" s="30"/>
      <c r="W23" s="30"/>
      <c r="X23" s="26"/>
    </row>
    <row r="24" spans="1:24" ht="15" x14ac:dyDescent="0.2">
      <c r="A24" s="23">
        <f t="shared" si="4"/>
        <v>0.29032258064516131</v>
      </c>
      <c r="B24" s="25">
        <f t="shared" si="5"/>
        <v>-0.1111111111111111</v>
      </c>
      <c r="C24" s="25">
        <f t="shared" si="6"/>
        <v>8.9605734767025103E-2</v>
      </c>
      <c r="D24" s="24"/>
      <c r="E24" s="59">
        <f t="shared" si="7"/>
        <v>0.47826086956521741</v>
      </c>
      <c r="F24" s="30">
        <f t="shared" si="8"/>
        <v>0.16666666666666666</v>
      </c>
      <c r="G24" s="30">
        <f t="shared" si="9"/>
        <v>0.32246376811594202</v>
      </c>
      <c r="H24" s="26"/>
      <c r="I24" s="23">
        <f t="shared" ref="I24:I25" si="10">(J13-I13)/SUM(I13:J13)</f>
        <v>0.52</v>
      </c>
      <c r="J24" s="25">
        <f t="shared" ref="J24:J25" si="11">(K13-L13)/SUM(K13:L13)</f>
        <v>0</v>
      </c>
      <c r="K24" s="25">
        <f t="shared" ref="K24:K25" si="12">AVERAGE(I24:J24)</f>
        <v>0.26</v>
      </c>
      <c r="L24" s="24"/>
      <c r="M24" s="59">
        <f t="shared" ref="M24:M26" si="13">(N13-M13)/SUM(M13:N13)</f>
        <v>0.91666666666666663</v>
      </c>
      <c r="N24" s="30">
        <f t="shared" ref="N24:N26" si="14">(O13-P13)/SUM(O13:P13)</f>
        <v>3.7037037037037035E-2</v>
      </c>
      <c r="O24" s="30">
        <f t="shared" ref="O24:O26" si="15">AVERAGE(M24:N24)</f>
        <v>0.47685185185185186</v>
      </c>
      <c r="P24" s="26"/>
      <c r="Q24" s="23"/>
      <c r="R24" s="25"/>
      <c r="S24" s="25"/>
      <c r="T24" s="38"/>
      <c r="U24" s="30"/>
      <c r="V24" s="30"/>
      <c r="W24" s="30"/>
      <c r="X24" s="26"/>
    </row>
    <row r="25" spans="1:24" ht="15" x14ac:dyDescent="0.2">
      <c r="A25" s="23">
        <f t="shared" si="4"/>
        <v>-3.4482758620689655E-2</v>
      </c>
      <c r="B25" s="25">
        <f t="shared" si="5"/>
        <v>0.33333333333333331</v>
      </c>
      <c r="C25" s="25">
        <f t="shared" si="6"/>
        <v>0.14942528735632182</v>
      </c>
      <c r="D25" s="24"/>
      <c r="E25" s="59">
        <f t="shared" si="7"/>
        <v>0.33333333333333331</v>
      </c>
      <c r="F25" s="30">
        <f t="shared" si="8"/>
        <v>0</v>
      </c>
      <c r="G25" s="30">
        <f t="shared" si="9"/>
        <v>0.16666666666666666</v>
      </c>
      <c r="H25" s="26"/>
      <c r="I25" s="23">
        <f t="shared" si="10"/>
        <v>-6.6666666666666666E-2</v>
      </c>
      <c r="J25" s="25">
        <f t="shared" si="11"/>
        <v>0</v>
      </c>
      <c r="K25" s="25">
        <f t="shared" si="12"/>
        <v>-3.3333333333333333E-2</v>
      </c>
      <c r="L25" s="24"/>
      <c r="M25" s="59">
        <f t="shared" si="13"/>
        <v>0.66666666666666663</v>
      </c>
      <c r="N25" s="30">
        <f t="shared" si="14"/>
        <v>-0.04</v>
      </c>
      <c r="O25" s="30">
        <f t="shared" si="15"/>
        <v>0.3133333333333333</v>
      </c>
      <c r="P25" s="26"/>
      <c r="Q25" s="23"/>
      <c r="R25" s="25"/>
      <c r="S25" s="25"/>
      <c r="T25" s="38"/>
      <c r="U25" s="30"/>
      <c r="V25" s="30"/>
      <c r="W25" s="30"/>
      <c r="X25" s="26"/>
    </row>
    <row r="26" spans="1:24" ht="15" x14ac:dyDescent="0.2">
      <c r="A26" s="23"/>
      <c r="B26" s="25"/>
      <c r="C26" s="25"/>
      <c r="D26" s="24"/>
      <c r="E26" s="59">
        <f t="shared" si="7"/>
        <v>0.52</v>
      </c>
      <c r="F26" s="30">
        <f t="shared" si="8"/>
        <v>0.30769230769230771</v>
      </c>
      <c r="G26" s="30">
        <f t="shared" si="9"/>
        <v>0.41384615384615386</v>
      </c>
      <c r="H26" s="26"/>
      <c r="I26" s="23"/>
      <c r="J26" s="25"/>
      <c r="K26" s="25"/>
      <c r="L26" s="24"/>
      <c r="M26" s="59">
        <f t="shared" si="13"/>
        <v>1</v>
      </c>
      <c r="N26" s="30">
        <f t="shared" si="14"/>
        <v>0.37931034482758619</v>
      </c>
      <c r="O26" s="30">
        <f t="shared" si="15"/>
        <v>0.68965517241379315</v>
      </c>
      <c r="P26" s="26"/>
      <c r="Q26" s="23"/>
      <c r="R26" s="25"/>
      <c r="S26" s="25"/>
      <c r="T26" s="38"/>
      <c r="U26" s="30"/>
      <c r="V26" s="30"/>
      <c r="W26" s="30"/>
      <c r="X26" s="26"/>
    </row>
    <row r="27" spans="1:24" ht="15" x14ac:dyDescent="0.2">
      <c r="A27" s="23"/>
      <c r="B27" s="25"/>
      <c r="C27" s="25"/>
      <c r="D27" s="24"/>
      <c r="E27" s="58"/>
      <c r="F27" s="24"/>
      <c r="G27" s="24"/>
      <c r="H27" s="26"/>
      <c r="I27" s="23"/>
      <c r="J27" s="25"/>
      <c r="K27" s="25"/>
      <c r="L27" s="24"/>
      <c r="M27" s="59"/>
      <c r="N27" s="30"/>
      <c r="O27" s="30"/>
      <c r="P27" s="26"/>
      <c r="Q27" s="23"/>
      <c r="R27" s="25"/>
      <c r="S27" s="25"/>
      <c r="T27" s="38"/>
      <c r="U27" s="30"/>
      <c r="V27" s="30"/>
      <c r="W27" s="30"/>
      <c r="X27" s="26"/>
    </row>
    <row r="28" spans="1:24" ht="15" x14ac:dyDescent="0.2">
      <c r="A28" s="28"/>
      <c r="B28" s="24"/>
      <c r="C28" s="24"/>
      <c r="D28" s="24"/>
      <c r="E28" s="60"/>
      <c r="F28" s="31"/>
      <c r="G28" s="31"/>
      <c r="H28" s="26"/>
      <c r="I28" s="28"/>
      <c r="J28" s="24"/>
      <c r="K28" s="24"/>
      <c r="L28" s="24"/>
      <c r="M28" s="59"/>
      <c r="N28" s="30"/>
      <c r="O28" s="30"/>
      <c r="P28" s="26"/>
      <c r="Q28" s="28"/>
      <c r="R28" s="24"/>
      <c r="S28" s="24"/>
      <c r="T28" s="38"/>
      <c r="U28" s="30"/>
      <c r="V28" s="30"/>
      <c r="W28" s="30"/>
      <c r="X28" s="26"/>
    </row>
    <row r="29" spans="1:24" ht="15" x14ac:dyDescent="0.2">
      <c r="A29" s="28"/>
      <c r="B29" s="24"/>
      <c r="C29" s="24"/>
      <c r="D29" s="24"/>
      <c r="E29" s="58"/>
      <c r="F29" s="24"/>
      <c r="G29" s="24"/>
      <c r="H29" s="27" t="s">
        <v>12</v>
      </c>
      <c r="I29" s="28"/>
      <c r="J29" s="24"/>
      <c r="K29" s="24"/>
      <c r="L29" s="24"/>
      <c r="M29" s="58"/>
      <c r="N29" s="24"/>
      <c r="O29" s="24"/>
      <c r="P29" s="26"/>
      <c r="Q29" s="28"/>
      <c r="R29" s="24"/>
      <c r="S29" s="24"/>
      <c r="T29" s="38"/>
      <c r="U29" s="24"/>
      <c r="V29" s="24"/>
      <c r="W29" s="24"/>
      <c r="X29" s="27"/>
    </row>
    <row r="30" spans="1:24" ht="15" x14ac:dyDescent="0.2">
      <c r="A30" s="28"/>
      <c r="B30" s="30" t="s">
        <v>55</v>
      </c>
      <c r="C30" s="2">
        <f>AVERAGE(C19:C29)</f>
        <v>0.20971240468832683</v>
      </c>
      <c r="D30" s="24"/>
      <c r="E30" s="57" t="s">
        <v>13</v>
      </c>
      <c r="F30" s="30" t="s">
        <v>55</v>
      </c>
      <c r="G30" s="2">
        <f>AVERAGE(G19:G29)</f>
        <v>0.24259806152826746</v>
      </c>
      <c r="H30" s="26"/>
      <c r="I30" s="28"/>
      <c r="J30" s="30" t="s">
        <v>55</v>
      </c>
      <c r="K30" s="2">
        <f>AVERAGE(K19:K29)</f>
        <v>0.18548284683752664</v>
      </c>
      <c r="L30" s="24"/>
      <c r="M30" s="57" t="s">
        <v>13</v>
      </c>
      <c r="N30" s="30" t="s">
        <v>55</v>
      </c>
      <c r="O30" s="2">
        <f>AVERAGE(O19:O29)</f>
        <v>0.27722537121244017</v>
      </c>
      <c r="P30" s="26"/>
      <c r="Q30" s="28"/>
      <c r="R30" s="30"/>
      <c r="S30" s="30"/>
      <c r="T30" s="38"/>
      <c r="U30" s="25"/>
      <c r="V30" s="30"/>
      <c r="W30" s="30"/>
      <c r="X30" s="26"/>
    </row>
    <row r="31" spans="1:24" ht="15" x14ac:dyDescent="0.2">
      <c r="A31" s="29"/>
      <c r="B31" s="30" t="s">
        <v>14</v>
      </c>
      <c r="C31" s="30">
        <f>STDEV(C19:C29)/SQRT(COUNT(C19:C29))</f>
        <v>4.6426646831309829E-2</v>
      </c>
      <c r="D31" s="30"/>
      <c r="E31" s="59"/>
      <c r="F31" s="30" t="s">
        <v>14</v>
      </c>
      <c r="G31" s="30">
        <f>STDEV(G19:G29)/SQRT(COUNT(G19:G29))</f>
        <v>5.8640578831813714E-2</v>
      </c>
      <c r="H31" s="26"/>
      <c r="I31" s="29"/>
      <c r="J31" s="30" t="s">
        <v>14</v>
      </c>
      <c r="K31" s="30">
        <f>STDEV(K19:K29)/SQRT(COUNT(K19:K29))</f>
        <v>6.353639040713685E-2</v>
      </c>
      <c r="L31" s="30"/>
      <c r="M31" s="59"/>
      <c r="N31" s="30" t="s">
        <v>14</v>
      </c>
      <c r="O31" s="30">
        <f>STDEV(O19:O29)/SQRT(COUNT(O19:O29))</f>
        <v>8.6188364418797458E-2</v>
      </c>
      <c r="P31" s="26"/>
      <c r="Q31" s="29"/>
      <c r="R31" s="30"/>
      <c r="S31" s="30"/>
      <c r="T31" s="40"/>
      <c r="U31" s="30"/>
      <c r="V31" s="30"/>
      <c r="W31" s="30"/>
      <c r="X31" s="26"/>
    </row>
    <row r="32" spans="1:24" ht="16" thickBot="1" x14ac:dyDescent="0.25">
      <c r="A32" s="32"/>
      <c r="B32" s="33" t="s">
        <v>15</v>
      </c>
      <c r="C32" s="33">
        <f>COUNT(C19:C29)</f>
        <v>7</v>
      </c>
      <c r="D32" s="34"/>
      <c r="E32" s="61"/>
      <c r="F32" s="33" t="s">
        <v>15</v>
      </c>
      <c r="G32" s="33">
        <f>COUNT(G19:G29)</f>
        <v>8</v>
      </c>
      <c r="H32" s="35"/>
      <c r="I32" s="32"/>
      <c r="J32" s="33" t="s">
        <v>15</v>
      </c>
      <c r="K32" s="33">
        <f>COUNT(K19:K29)</f>
        <v>7</v>
      </c>
      <c r="L32" s="34"/>
      <c r="M32" s="61"/>
      <c r="N32" s="33" t="s">
        <v>15</v>
      </c>
      <c r="O32" s="33">
        <f>COUNT(O19:O29)</f>
        <v>8</v>
      </c>
      <c r="P32" s="35"/>
      <c r="Q32" s="32"/>
      <c r="R32" s="33"/>
      <c r="S32" s="33"/>
      <c r="T32" s="41"/>
      <c r="U32" s="34"/>
      <c r="V32" s="33"/>
      <c r="W32" s="33"/>
      <c r="X32" s="35"/>
    </row>
    <row r="33" spans="1:10" x14ac:dyDescent="0.15">
      <c r="A33" s="49" t="s">
        <v>54</v>
      </c>
      <c r="B33" s="50" t="s">
        <v>3</v>
      </c>
      <c r="C33" s="50" t="s">
        <v>4</v>
      </c>
    </row>
    <row r="34" spans="1:10" x14ac:dyDescent="0.15">
      <c r="A34" s="47">
        <v>20181115</v>
      </c>
      <c r="B34" s="47">
        <f t="shared" ref="B34:B40" si="16">C19</f>
        <v>0.1111111111111111</v>
      </c>
      <c r="C34" s="47">
        <f>G19</f>
        <v>0</v>
      </c>
      <c r="I34" s="12"/>
    </row>
    <row r="35" spans="1:10" ht="15" x14ac:dyDescent="0.2">
      <c r="A35" s="47"/>
      <c r="B35" s="47">
        <f t="shared" si="16"/>
        <v>0.32828282828282829</v>
      </c>
      <c r="C35" s="47">
        <f>G20</f>
        <v>0.45767195767195767</v>
      </c>
      <c r="H35" s="30"/>
      <c r="I35" s="30"/>
      <c r="J35" s="30"/>
    </row>
    <row r="36" spans="1:10" ht="15" x14ac:dyDescent="0.2">
      <c r="A36" s="47"/>
      <c r="B36" s="47">
        <f t="shared" si="16"/>
        <v>0.23832528180354268</v>
      </c>
      <c r="C36" s="47">
        <f t="shared" ref="C36:C40" si="17">G21</f>
        <v>8.1578947368421043E-2</v>
      </c>
      <c r="H36" s="30"/>
      <c r="I36" s="30"/>
      <c r="J36" s="30"/>
    </row>
    <row r="37" spans="1:10" ht="15" x14ac:dyDescent="0.2">
      <c r="A37" s="47"/>
      <c r="B37" s="47">
        <f t="shared" si="16"/>
        <v>0.41558441558441556</v>
      </c>
      <c r="C37" s="47">
        <f t="shared" si="17"/>
        <v>0.14935064935064934</v>
      </c>
      <c r="H37" s="30"/>
      <c r="I37" s="30"/>
      <c r="J37" s="30"/>
    </row>
    <row r="38" spans="1:10" ht="15" x14ac:dyDescent="0.2">
      <c r="A38" s="47"/>
      <c r="B38" s="47">
        <f t="shared" si="16"/>
        <v>0.13565217391304349</v>
      </c>
      <c r="C38" s="47">
        <f t="shared" si="17"/>
        <v>0.34920634920634919</v>
      </c>
      <c r="H38" s="30"/>
      <c r="I38" s="30"/>
      <c r="J38" s="30"/>
    </row>
    <row r="39" spans="1:10" x14ac:dyDescent="0.15">
      <c r="A39" s="47"/>
      <c r="B39" s="47">
        <f t="shared" si="16"/>
        <v>8.9605734767025103E-2</v>
      </c>
      <c r="C39" s="47">
        <f t="shared" si="17"/>
        <v>0.32246376811594202</v>
      </c>
    </row>
    <row r="40" spans="1:10" x14ac:dyDescent="0.15">
      <c r="A40" s="47"/>
      <c r="B40" s="47">
        <f t="shared" si="16"/>
        <v>0.14942528735632182</v>
      </c>
      <c r="C40" s="47">
        <f t="shared" si="17"/>
        <v>0.16666666666666666</v>
      </c>
    </row>
    <row r="41" spans="1:10" x14ac:dyDescent="0.15">
      <c r="A41" s="47"/>
      <c r="B41" s="47"/>
      <c r="C41" s="47">
        <f>G26</f>
        <v>0.41384615384615386</v>
      </c>
    </row>
    <row r="42" spans="1:10" x14ac:dyDescent="0.15">
      <c r="A42" s="47"/>
      <c r="B42" s="47"/>
      <c r="C42" s="47"/>
    </row>
    <row r="43" spans="1:10" x14ac:dyDescent="0.15">
      <c r="A43" s="47"/>
      <c r="B43" s="47"/>
      <c r="C43" s="47"/>
    </row>
    <row r="44" spans="1:10" x14ac:dyDescent="0.15">
      <c r="A44" s="47">
        <v>20181120</v>
      </c>
      <c r="B44" s="47">
        <f t="shared" ref="B44:B50" si="18">K19</f>
        <v>0.14408866995073888</v>
      </c>
      <c r="C44" s="47">
        <f t="shared" ref="C44:C51" si="19">O19</f>
        <v>0</v>
      </c>
    </row>
    <row r="45" spans="1:10" x14ac:dyDescent="0.15">
      <c r="A45" s="47"/>
      <c r="B45" s="47">
        <f t="shared" si="18"/>
        <v>0.42833333333333334</v>
      </c>
      <c r="C45" s="47">
        <f t="shared" si="19"/>
        <v>7.1428571428571425E-2</v>
      </c>
    </row>
    <row r="46" spans="1:10" x14ac:dyDescent="0.15">
      <c r="A46" s="47"/>
      <c r="B46" s="47">
        <f t="shared" si="18"/>
        <v>0.19088669950738918</v>
      </c>
      <c r="C46" s="47">
        <f t="shared" si="19"/>
        <v>0.24403183023872679</v>
      </c>
    </row>
    <row r="47" spans="1:10" x14ac:dyDescent="0.15">
      <c r="A47" s="47"/>
      <c r="B47" s="47">
        <f t="shared" si="18"/>
        <v>-9.2592592592592726E-3</v>
      </c>
      <c r="C47" s="47">
        <f t="shared" si="19"/>
        <v>1.666666666666667E-2</v>
      </c>
    </row>
    <row r="48" spans="1:10" x14ac:dyDescent="0.15">
      <c r="A48" s="47"/>
      <c r="B48" s="47">
        <f t="shared" si="18"/>
        <v>0.31766381766381768</v>
      </c>
      <c r="C48" s="47">
        <f t="shared" si="19"/>
        <v>0.40583554376657827</v>
      </c>
    </row>
    <row r="49" spans="1:10" x14ac:dyDescent="0.15">
      <c r="A49" s="47"/>
      <c r="B49" s="47">
        <f t="shared" si="18"/>
        <v>0.26</v>
      </c>
      <c r="C49" s="47">
        <f t="shared" si="19"/>
        <v>0.47685185185185186</v>
      </c>
    </row>
    <row r="50" spans="1:10" x14ac:dyDescent="0.15">
      <c r="A50" s="47"/>
      <c r="B50" s="47">
        <f t="shared" si="18"/>
        <v>-3.3333333333333333E-2</v>
      </c>
      <c r="C50" s="47">
        <f t="shared" si="19"/>
        <v>0.3133333333333333</v>
      </c>
    </row>
    <row r="51" spans="1:10" x14ac:dyDescent="0.15">
      <c r="A51" s="47"/>
      <c r="B51" s="47"/>
      <c r="C51" s="47">
        <f t="shared" si="19"/>
        <v>0.68965517241379315</v>
      </c>
    </row>
    <row r="52" spans="1:10" x14ac:dyDescent="0.15">
      <c r="A52" s="47"/>
      <c r="B52" s="47"/>
      <c r="C52" s="47"/>
    </row>
    <row r="53" spans="1:10" ht="28" x14ac:dyDescent="0.15">
      <c r="A53" s="47"/>
      <c r="B53" s="47"/>
      <c r="C53" s="47"/>
      <c r="E53" s="107" t="s">
        <v>68</v>
      </c>
      <c r="F53" s="105"/>
      <c r="H53" s="104" t="s">
        <v>82</v>
      </c>
      <c r="I53" s="105"/>
      <c r="J53" s="105"/>
    </row>
    <row r="54" spans="1:10" x14ac:dyDescent="0.15">
      <c r="A54" s="47"/>
      <c r="B54" s="47"/>
      <c r="C54" s="47"/>
      <c r="E54" s="107" t="s">
        <v>61</v>
      </c>
      <c r="F54" s="105" t="s">
        <v>62</v>
      </c>
      <c r="H54" s="104" t="s">
        <v>83</v>
      </c>
      <c r="I54" s="105">
        <v>0.9637</v>
      </c>
      <c r="J54" s="105">
        <v>0.94359999999999999</v>
      </c>
    </row>
    <row r="55" spans="1:10" x14ac:dyDescent="0.15">
      <c r="A55" s="47"/>
      <c r="B55" s="47"/>
      <c r="C55" s="47"/>
      <c r="E55" s="107" t="s">
        <v>63</v>
      </c>
      <c r="F55" s="105">
        <v>0.2077</v>
      </c>
      <c r="H55" s="104" t="s">
        <v>63</v>
      </c>
      <c r="I55" s="105">
        <v>0.78269999999999995</v>
      </c>
      <c r="J55" s="105">
        <v>0.39529999999999998</v>
      </c>
    </row>
    <row r="56" spans="1:10" ht="28" customHeight="1" x14ac:dyDescent="0.15">
      <c r="A56" s="47"/>
      <c r="B56" s="47"/>
      <c r="C56" s="47"/>
      <c r="E56" s="107" t="s">
        <v>64</v>
      </c>
      <c r="F56" s="105" t="s">
        <v>65</v>
      </c>
      <c r="H56" s="104" t="s">
        <v>84</v>
      </c>
      <c r="I56" s="105" t="s">
        <v>73</v>
      </c>
      <c r="J56" s="105" t="s">
        <v>73</v>
      </c>
    </row>
    <row r="57" spans="1:10" ht="28" x14ac:dyDescent="0.15">
      <c r="A57" s="47"/>
      <c r="B57" s="47"/>
      <c r="C57" s="47"/>
      <c r="E57" s="107" t="s">
        <v>66</v>
      </c>
      <c r="F57" s="105" t="s">
        <v>67</v>
      </c>
      <c r="H57" s="104" t="s">
        <v>64</v>
      </c>
      <c r="I57" s="105" t="s">
        <v>65</v>
      </c>
      <c r="J57" s="105" t="s">
        <v>65</v>
      </c>
    </row>
    <row r="58" spans="1:10" x14ac:dyDescent="0.15">
      <c r="A58" s="47"/>
      <c r="B58" s="47"/>
      <c r="C58" s="47"/>
    </row>
    <row r="59" spans="1:10" x14ac:dyDescent="0.15">
      <c r="A59" s="47"/>
      <c r="B59" s="47"/>
      <c r="C59" s="47"/>
    </row>
    <row r="60" spans="1:10" x14ac:dyDescent="0.15">
      <c r="A60" s="47"/>
      <c r="B60" s="47"/>
      <c r="C60" s="47"/>
    </row>
    <row r="61" spans="1:10" x14ac:dyDescent="0.15">
      <c r="A61" s="47"/>
      <c r="B61" s="47"/>
      <c r="C61" s="47"/>
    </row>
    <row r="62" spans="1:10" x14ac:dyDescent="0.15">
      <c r="A62" s="47"/>
      <c r="B62" s="47"/>
      <c r="C62" s="47"/>
    </row>
    <row r="63" spans="1:10" x14ac:dyDescent="0.15">
      <c r="A63" s="47"/>
      <c r="B63" s="47"/>
      <c r="C63" s="47"/>
    </row>
    <row r="64" spans="1:10" x14ac:dyDescent="0.15">
      <c r="A64" s="50" t="s">
        <v>11</v>
      </c>
      <c r="B64" s="51">
        <f>AVERAGE(B34:B63)</f>
        <v>0.19759762576292678</v>
      </c>
      <c r="C64" s="51">
        <f>AVERAGE(C34:C63)</f>
        <v>0.25991171637035382</v>
      </c>
    </row>
    <row r="65" spans="1:24" ht="15" x14ac:dyDescent="0.2">
      <c r="A65" s="50" t="s">
        <v>14</v>
      </c>
      <c r="B65" s="52">
        <f>STDEV(B34:B63)/SQRT(COUNT(B34:B63))</f>
        <v>3.7951068895773946E-2</v>
      </c>
      <c r="C65" s="52">
        <f>STDEV(C34:C63)/SQRT(COUNT(C34:C63))</f>
        <v>5.055346569603477E-2</v>
      </c>
    </row>
    <row r="66" spans="1:24" x14ac:dyDescent="0.15">
      <c r="A66" s="50" t="s">
        <v>15</v>
      </c>
      <c r="B66" s="51">
        <f>COUNT(B34:B63)</f>
        <v>14</v>
      </c>
      <c r="C66" s="51">
        <f>COUNT(C34:C63)</f>
        <v>16</v>
      </c>
    </row>
    <row r="67" spans="1:24" x14ac:dyDescent="0.15">
      <c r="A67" s="50" t="s">
        <v>56</v>
      </c>
      <c r="B67" s="51">
        <f>TTEST(B34:B63,B34:B63,2,2)</f>
        <v>1</v>
      </c>
      <c r="C67" s="51">
        <f>TTEST(B34:B63,C34:C63,2,2)</f>
        <v>0.34381606531238951</v>
      </c>
    </row>
    <row r="68" spans="1:24" x14ac:dyDescent="0.15">
      <c r="A68" s="11"/>
    </row>
    <row r="69" spans="1:24" s="16" customFormat="1" ht="17" thickBot="1" x14ac:dyDescent="0.25">
      <c r="A69" s="15" t="s">
        <v>48</v>
      </c>
      <c r="B69" s="15"/>
      <c r="C69" s="15"/>
      <c r="D69" s="15"/>
      <c r="E69" s="15"/>
      <c r="F69" s="15"/>
      <c r="G69" s="15"/>
    </row>
    <row r="70" spans="1:24" ht="15" x14ac:dyDescent="0.2">
      <c r="A70" s="42" t="s">
        <v>0</v>
      </c>
      <c r="B70" s="36"/>
      <c r="C70" s="36"/>
      <c r="D70" s="36"/>
      <c r="E70" s="36"/>
      <c r="F70" s="36"/>
      <c r="G70" s="36"/>
      <c r="H70" s="37"/>
      <c r="I70" s="42" t="s">
        <v>1</v>
      </c>
      <c r="J70" s="36"/>
      <c r="K70" s="36"/>
      <c r="L70" s="36"/>
      <c r="M70" s="36"/>
      <c r="N70" s="36"/>
      <c r="O70" s="36"/>
      <c r="P70" s="37"/>
      <c r="Q70" s="42" t="s">
        <v>2</v>
      </c>
      <c r="R70" s="36"/>
      <c r="S70" s="36"/>
      <c r="T70" s="36"/>
      <c r="U70" s="36"/>
      <c r="V70" s="36"/>
      <c r="W70" s="36"/>
      <c r="X70" s="37"/>
    </row>
    <row r="71" spans="1:24" ht="15" x14ac:dyDescent="0.2">
      <c r="A71" s="116" t="s">
        <v>3</v>
      </c>
      <c r="B71" s="114"/>
      <c r="C71" s="114"/>
      <c r="D71" s="117"/>
      <c r="E71" s="113" t="s">
        <v>4</v>
      </c>
      <c r="F71" s="114"/>
      <c r="G71" s="114"/>
      <c r="H71" s="115"/>
      <c r="I71" s="116" t="s">
        <v>3</v>
      </c>
      <c r="J71" s="114"/>
      <c r="K71" s="114"/>
      <c r="L71" s="117"/>
      <c r="M71" s="113" t="s">
        <v>4</v>
      </c>
      <c r="N71" s="114"/>
      <c r="O71" s="114"/>
      <c r="P71" s="115"/>
      <c r="Q71" s="116" t="s">
        <v>3</v>
      </c>
      <c r="R71" s="114"/>
      <c r="S71" s="114"/>
      <c r="T71" s="117"/>
      <c r="U71" s="113" t="s">
        <v>4</v>
      </c>
      <c r="V71" s="114"/>
      <c r="W71" s="114"/>
      <c r="X71" s="115"/>
    </row>
    <row r="72" spans="1:24" ht="15" x14ac:dyDescent="0.2">
      <c r="A72" s="23" t="s">
        <v>5</v>
      </c>
      <c r="B72" s="24"/>
      <c r="C72" s="25" t="s">
        <v>6</v>
      </c>
      <c r="D72" s="38"/>
      <c r="E72" s="25" t="s">
        <v>5</v>
      </c>
      <c r="F72" s="24"/>
      <c r="G72" s="25" t="s">
        <v>6</v>
      </c>
      <c r="H72" s="26"/>
      <c r="I72" s="23" t="s">
        <v>5</v>
      </c>
      <c r="J72" s="24"/>
      <c r="K72" s="25" t="s">
        <v>6</v>
      </c>
      <c r="L72" s="38"/>
      <c r="M72" s="25" t="s">
        <v>5</v>
      </c>
      <c r="N72" s="24"/>
      <c r="O72" s="25" t="s">
        <v>6</v>
      </c>
      <c r="P72" s="26"/>
      <c r="Q72" s="23" t="s">
        <v>5</v>
      </c>
      <c r="R72" s="24"/>
      <c r="S72" s="25" t="s">
        <v>6</v>
      </c>
      <c r="T72" s="38"/>
      <c r="U72" s="25" t="s">
        <v>5</v>
      </c>
      <c r="V72" s="24"/>
      <c r="W72" s="25" t="s">
        <v>6</v>
      </c>
      <c r="X72" s="26"/>
    </row>
    <row r="73" spans="1:24" ht="15" x14ac:dyDescent="0.2">
      <c r="A73" s="23" t="s">
        <v>7</v>
      </c>
      <c r="B73" s="25" t="s">
        <v>8</v>
      </c>
      <c r="C73" s="25" t="s">
        <v>7</v>
      </c>
      <c r="D73" s="39" t="s">
        <v>8</v>
      </c>
      <c r="E73" s="25" t="s">
        <v>7</v>
      </c>
      <c r="F73" s="25" t="s">
        <v>8</v>
      </c>
      <c r="G73" s="25" t="s">
        <v>7</v>
      </c>
      <c r="H73" s="27" t="s">
        <v>8</v>
      </c>
      <c r="I73" s="23" t="s">
        <v>7</v>
      </c>
      <c r="J73" s="25" t="s">
        <v>8</v>
      </c>
      <c r="K73" s="25" t="s">
        <v>7</v>
      </c>
      <c r="L73" s="39" t="s">
        <v>8</v>
      </c>
      <c r="M73" s="25" t="s">
        <v>7</v>
      </c>
      <c r="N73" s="25" t="s">
        <v>8</v>
      </c>
      <c r="O73" s="25" t="s">
        <v>7</v>
      </c>
      <c r="P73" s="27" t="s">
        <v>8</v>
      </c>
      <c r="Q73" s="23" t="s">
        <v>7</v>
      </c>
      <c r="R73" s="25" t="s">
        <v>8</v>
      </c>
      <c r="S73" s="25" t="s">
        <v>7</v>
      </c>
      <c r="T73" s="39" t="s">
        <v>8</v>
      </c>
      <c r="U73" s="25" t="s">
        <v>7</v>
      </c>
      <c r="V73" s="25" t="s">
        <v>8</v>
      </c>
      <c r="W73" s="25" t="s">
        <v>7</v>
      </c>
      <c r="X73" s="27" t="s">
        <v>8</v>
      </c>
    </row>
    <row r="74" spans="1:24" ht="15" x14ac:dyDescent="0.2">
      <c r="A74" s="23">
        <v>17</v>
      </c>
      <c r="B74" s="25">
        <v>12</v>
      </c>
      <c r="C74" s="25">
        <v>16</v>
      </c>
      <c r="D74" s="39">
        <v>9</v>
      </c>
      <c r="E74" s="25">
        <v>10</v>
      </c>
      <c r="F74" s="25">
        <v>14</v>
      </c>
      <c r="G74" s="25">
        <v>5</v>
      </c>
      <c r="H74" s="27">
        <v>6</v>
      </c>
      <c r="I74" s="23">
        <v>17</v>
      </c>
      <c r="J74" s="25">
        <v>8</v>
      </c>
      <c r="K74" s="25">
        <v>14</v>
      </c>
      <c r="L74" s="39">
        <v>8</v>
      </c>
      <c r="M74" s="25">
        <v>2</v>
      </c>
      <c r="N74" s="25">
        <v>24</v>
      </c>
      <c r="O74" s="25">
        <v>9</v>
      </c>
      <c r="P74" s="27">
        <v>8</v>
      </c>
      <c r="Q74" s="23">
        <v>4</v>
      </c>
      <c r="R74" s="25">
        <v>12</v>
      </c>
      <c r="S74" s="25">
        <v>11</v>
      </c>
      <c r="T74" s="39">
        <v>8</v>
      </c>
      <c r="U74" s="25">
        <v>2</v>
      </c>
      <c r="V74" s="25">
        <v>21</v>
      </c>
      <c r="W74" s="25">
        <v>7</v>
      </c>
      <c r="X74" s="27">
        <v>12</v>
      </c>
    </row>
    <row r="75" spans="1:24" ht="15" x14ac:dyDescent="0.2">
      <c r="A75" s="23">
        <v>1</v>
      </c>
      <c r="B75" s="25">
        <v>29</v>
      </c>
      <c r="C75" s="25">
        <v>10</v>
      </c>
      <c r="D75" s="39">
        <v>14</v>
      </c>
      <c r="E75" s="25">
        <v>8</v>
      </c>
      <c r="F75" s="25">
        <v>15</v>
      </c>
      <c r="G75" s="25">
        <v>21</v>
      </c>
      <c r="H75" s="27">
        <v>6</v>
      </c>
      <c r="I75" s="23">
        <v>3</v>
      </c>
      <c r="J75" s="25">
        <v>18</v>
      </c>
      <c r="K75" s="25">
        <v>14</v>
      </c>
      <c r="L75" s="39">
        <v>10</v>
      </c>
      <c r="M75" s="25">
        <v>0</v>
      </c>
      <c r="N75" s="25">
        <v>30</v>
      </c>
      <c r="O75" s="25">
        <v>7</v>
      </c>
      <c r="P75" s="27">
        <v>18</v>
      </c>
      <c r="Q75" s="23">
        <v>3</v>
      </c>
      <c r="R75" s="25">
        <v>18</v>
      </c>
      <c r="S75" s="25">
        <v>12</v>
      </c>
      <c r="T75" s="39">
        <v>13</v>
      </c>
      <c r="U75" s="25">
        <v>3</v>
      </c>
      <c r="V75" s="25">
        <v>22</v>
      </c>
      <c r="W75" s="25">
        <v>14</v>
      </c>
      <c r="X75" s="27">
        <v>14</v>
      </c>
    </row>
    <row r="76" spans="1:24" ht="15" x14ac:dyDescent="0.2">
      <c r="A76" s="23">
        <v>5</v>
      </c>
      <c r="B76" s="25">
        <v>21</v>
      </c>
      <c r="C76" s="25">
        <v>12</v>
      </c>
      <c r="D76" s="39">
        <v>14</v>
      </c>
      <c r="E76" s="25">
        <v>12</v>
      </c>
      <c r="F76" s="25">
        <v>14</v>
      </c>
      <c r="G76" s="25">
        <v>20</v>
      </c>
      <c r="H76" s="27">
        <v>4</v>
      </c>
      <c r="I76" s="23">
        <v>2</v>
      </c>
      <c r="J76" s="25">
        <v>16</v>
      </c>
      <c r="K76" s="25">
        <v>6</v>
      </c>
      <c r="L76" s="39">
        <v>20</v>
      </c>
      <c r="M76" s="25">
        <v>5</v>
      </c>
      <c r="N76" s="25">
        <v>22</v>
      </c>
      <c r="O76" s="25">
        <v>6</v>
      </c>
      <c r="P76" s="27">
        <v>19</v>
      </c>
      <c r="Q76" s="23">
        <v>6</v>
      </c>
      <c r="R76" s="25">
        <v>24</v>
      </c>
      <c r="S76" s="25">
        <v>10</v>
      </c>
      <c r="T76" s="39">
        <v>16</v>
      </c>
      <c r="U76" s="25">
        <v>8</v>
      </c>
      <c r="V76" s="25">
        <v>15</v>
      </c>
      <c r="W76" s="25">
        <v>11</v>
      </c>
      <c r="X76" s="27">
        <v>13</v>
      </c>
    </row>
    <row r="77" spans="1:24" ht="15" x14ac:dyDescent="0.2">
      <c r="A77" s="28"/>
      <c r="B77" s="24"/>
      <c r="C77" s="24"/>
      <c r="D77" s="38"/>
      <c r="E77" s="24"/>
      <c r="F77" s="24"/>
      <c r="G77" s="24"/>
      <c r="H77" s="26"/>
      <c r="I77" s="23">
        <v>4</v>
      </c>
      <c r="J77" s="25">
        <v>20</v>
      </c>
      <c r="K77" s="25">
        <v>15</v>
      </c>
      <c r="L77" s="39">
        <v>11</v>
      </c>
      <c r="M77" s="25">
        <v>5</v>
      </c>
      <c r="N77" s="25">
        <v>18</v>
      </c>
      <c r="O77" s="25">
        <v>15</v>
      </c>
      <c r="P77" s="27">
        <v>13</v>
      </c>
      <c r="Q77" s="23">
        <v>8</v>
      </c>
      <c r="R77" s="25">
        <v>17</v>
      </c>
      <c r="S77" s="25">
        <v>12</v>
      </c>
      <c r="T77" s="39">
        <v>17</v>
      </c>
      <c r="U77" s="25">
        <v>10</v>
      </c>
      <c r="V77" s="25">
        <v>14</v>
      </c>
      <c r="W77" s="25">
        <v>8</v>
      </c>
      <c r="X77" s="27">
        <v>19</v>
      </c>
    </row>
    <row r="78" spans="1:24" ht="15" x14ac:dyDescent="0.2">
      <c r="A78" s="28"/>
      <c r="B78" s="24"/>
      <c r="C78" s="24"/>
      <c r="D78" s="38"/>
      <c r="E78" s="24"/>
      <c r="F78" s="24"/>
      <c r="G78" s="24"/>
      <c r="H78" s="26"/>
      <c r="I78" s="23">
        <v>3</v>
      </c>
      <c r="J78" s="25">
        <v>26</v>
      </c>
      <c r="K78" s="25">
        <v>12</v>
      </c>
      <c r="L78" s="39">
        <v>17</v>
      </c>
      <c r="M78" s="25">
        <v>2</v>
      </c>
      <c r="N78" s="25">
        <v>24</v>
      </c>
      <c r="O78" s="25">
        <v>0</v>
      </c>
      <c r="P78" s="27">
        <v>26</v>
      </c>
      <c r="Q78" s="23">
        <v>3</v>
      </c>
      <c r="R78" s="25">
        <v>15</v>
      </c>
      <c r="S78" s="25">
        <v>5</v>
      </c>
      <c r="T78" s="39">
        <v>21</v>
      </c>
      <c r="U78" s="25">
        <v>5</v>
      </c>
      <c r="V78" s="25">
        <v>22</v>
      </c>
      <c r="W78" s="25">
        <v>7</v>
      </c>
      <c r="X78" s="27">
        <v>19</v>
      </c>
    </row>
    <row r="79" spans="1:24" x14ac:dyDescent="0.15">
      <c r="A79" s="28"/>
      <c r="B79" s="24"/>
      <c r="C79" s="24"/>
      <c r="D79" s="38"/>
      <c r="E79" s="24"/>
      <c r="F79" s="24"/>
      <c r="G79" s="24"/>
      <c r="H79" s="26"/>
      <c r="I79" s="28"/>
      <c r="J79" s="24"/>
      <c r="K79" s="24"/>
      <c r="L79" s="38"/>
      <c r="M79" s="24"/>
      <c r="N79" s="24"/>
      <c r="O79" s="24"/>
      <c r="P79" s="26"/>
      <c r="Q79" s="28"/>
      <c r="R79" s="24"/>
      <c r="S79" s="24"/>
      <c r="T79" s="38"/>
      <c r="U79" s="24"/>
      <c r="V79" s="24"/>
      <c r="W79" s="24"/>
      <c r="X79" s="26"/>
    </row>
    <row r="80" spans="1:24" x14ac:dyDescent="0.15">
      <c r="A80" s="28"/>
      <c r="B80" s="24"/>
      <c r="C80" s="24"/>
      <c r="D80" s="38"/>
      <c r="E80" s="24"/>
      <c r="F80" s="24"/>
      <c r="G80" s="24"/>
      <c r="H80" s="26"/>
      <c r="I80" s="28"/>
      <c r="J80" s="24"/>
      <c r="K80" s="24"/>
      <c r="L80" s="38"/>
      <c r="M80" s="24"/>
      <c r="N80" s="24"/>
      <c r="O80" s="24"/>
      <c r="P80" s="26"/>
      <c r="Q80" s="28"/>
      <c r="R80" s="24"/>
      <c r="S80" s="24"/>
      <c r="T80" s="38"/>
      <c r="U80" s="24"/>
      <c r="V80" s="24"/>
      <c r="W80" s="24"/>
      <c r="X80" s="26"/>
    </row>
    <row r="81" spans="1:24" x14ac:dyDescent="0.15">
      <c r="A81" s="28"/>
      <c r="B81" s="24"/>
      <c r="C81" s="24"/>
      <c r="D81" s="38"/>
      <c r="E81" s="24"/>
      <c r="F81" s="24"/>
      <c r="G81" s="24"/>
      <c r="H81" s="26"/>
      <c r="I81" s="28"/>
      <c r="J81" s="24"/>
      <c r="K81" s="24"/>
      <c r="L81" s="38"/>
      <c r="M81" s="24"/>
      <c r="N81" s="24"/>
      <c r="O81" s="24"/>
      <c r="P81" s="26"/>
      <c r="Q81" s="28"/>
      <c r="R81" s="24"/>
      <c r="S81" s="24"/>
      <c r="T81" s="38"/>
      <c r="U81" s="24"/>
      <c r="V81" s="24"/>
      <c r="W81" s="24"/>
      <c r="X81" s="26"/>
    </row>
    <row r="82" spans="1:24" x14ac:dyDescent="0.15">
      <c r="A82" s="28"/>
      <c r="B82" s="24"/>
      <c r="C82" s="24"/>
      <c r="D82" s="38"/>
      <c r="E82" s="24"/>
      <c r="F82" s="24"/>
      <c r="G82" s="24"/>
      <c r="H82" s="26"/>
      <c r="I82" s="28"/>
      <c r="J82" s="24"/>
      <c r="K82" s="24"/>
      <c r="L82" s="38"/>
      <c r="M82" s="24"/>
      <c r="N82" s="24"/>
      <c r="O82" s="24"/>
      <c r="P82" s="26"/>
      <c r="Q82" s="28"/>
      <c r="R82" s="24"/>
      <c r="S82" s="24"/>
      <c r="T82" s="38"/>
      <c r="U82" s="24"/>
      <c r="V82" s="24"/>
      <c r="W82" s="24"/>
      <c r="X82" s="26"/>
    </row>
    <row r="83" spans="1:24" ht="15" x14ac:dyDescent="0.2">
      <c r="A83" s="28"/>
      <c r="B83" s="24"/>
      <c r="C83" s="24"/>
      <c r="D83" s="38"/>
      <c r="E83" s="24"/>
      <c r="F83" s="24"/>
      <c r="G83" s="24"/>
      <c r="H83" s="26"/>
      <c r="I83" s="28"/>
      <c r="J83" s="24"/>
      <c r="K83" s="24"/>
      <c r="L83" s="39" t="s">
        <v>10</v>
      </c>
      <c r="M83" s="24"/>
      <c r="N83" s="24"/>
      <c r="O83" s="24"/>
      <c r="P83" s="26"/>
      <c r="Q83" s="28"/>
      <c r="R83" s="24"/>
      <c r="S83" s="24"/>
      <c r="T83" s="39" t="s">
        <v>10</v>
      </c>
      <c r="U83" s="24"/>
      <c r="V83" s="24"/>
      <c r="W83" s="24"/>
      <c r="X83" s="26"/>
    </row>
    <row r="84" spans="1:24" ht="15" x14ac:dyDescent="0.2">
      <c r="A84" s="28"/>
      <c r="B84" s="24"/>
      <c r="C84" s="25" t="s">
        <v>11</v>
      </c>
      <c r="D84" s="38"/>
      <c r="E84" s="24"/>
      <c r="F84" s="24"/>
      <c r="G84" s="25" t="s">
        <v>11</v>
      </c>
      <c r="H84" s="26"/>
      <c r="I84" s="28"/>
      <c r="J84" s="24"/>
      <c r="K84" s="25" t="s">
        <v>11</v>
      </c>
      <c r="L84" s="38"/>
      <c r="M84" s="24"/>
      <c r="N84" s="24"/>
      <c r="O84" s="25" t="s">
        <v>11</v>
      </c>
      <c r="P84" s="26"/>
      <c r="Q84" s="28"/>
      <c r="R84" s="24"/>
      <c r="S84" s="25" t="s">
        <v>11</v>
      </c>
      <c r="T84" s="38"/>
      <c r="U84" s="24"/>
      <c r="V84" s="24"/>
      <c r="W84" s="25" t="s">
        <v>11</v>
      </c>
      <c r="X84" s="26"/>
    </row>
    <row r="85" spans="1:24" ht="15" x14ac:dyDescent="0.2">
      <c r="A85" s="29">
        <f>(B74-A74)/SUM(A74:B74)</f>
        <v>-0.17241379310344829</v>
      </c>
      <c r="B85" s="30">
        <f>(C74-D74)/SUM(C74:D74)</f>
        <v>0.28000000000000003</v>
      </c>
      <c r="C85" s="30">
        <f t="shared" ref="C85:C87" si="20">AVERAGE(A85:B85)</f>
        <v>5.379310344827587E-2</v>
      </c>
      <c r="D85" s="38"/>
      <c r="E85" s="25">
        <f>(F74-E74)/SUM(E74:F74)</f>
        <v>0.16666666666666666</v>
      </c>
      <c r="F85" s="25">
        <f>(G74-H74)/SUM(G74:H74)</f>
        <v>-9.0909090909090912E-2</v>
      </c>
      <c r="G85" s="25">
        <f t="shared" ref="G85:G87" si="21">AVERAGE(E85:F85)</f>
        <v>3.7878787878787873E-2</v>
      </c>
      <c r="H85" s="26"/>
      <c r="I85" s="29">
        <f>(J74-I74)/SUM(I74:J74)</f>
        <v>-0.36</v>
      </c>
      <c r="J85" s="30">
        <f>(K74-L74)/SUM(K74:L74)</f>
        <v>0.27272727272727271</v>
      </c>
      <c r="K85" s="30">
        <f t="shared" ref="K85:K89" si="22">AVERAGE(I85:J85)</f>
        <v>-4.363636363636364E-2</v>
      </c>
      <c r="L85" s="38"/>
      <c r="M85" s="25">
        <f>(N74-M74)/SUM(M74:N74)</f>
        <v>0.84615384615384615</v>
      </c>
      <c r="N85" s="25">
        <f>(O74-P74)/SUM(O74:P74)</f>
        <v>5.8823529411764705E-2</v>
      </c>
      <c r="O85" s="25">
        <f t="shared" ref="O85:O89" si="23">AVERAGE(M85:N85)</f>
        <v>0.45248868778280543</v>
      </c>
      <c r="P85" s="26"/>
      <c r="Q85" s="29">
        <f>(R74-Q74)/SUM(Q74:R74)</f>
        <v>0.5</v>
      </c>
      <c r="R85" s="30">
        <f>(S74-T74)/SUM(S74:T74)</f>
        <v>0.15789473684210525</v>
      </c>
      <c r="S85" s="30">
        <f t="shared" ref="S85:S89" si="24">AVERAGE(Q85:R85)</f>
        <v>0.32894736842105265</v>
      </c>
      <c r="T85" s="38"/>
      <c r="U85" s="25">
        <f>(V74-U74)/SUM(U74:V74)</f>
        <v>0.82608695652173914</v>
      </c>
      <c r="V85" s="25">
        <f>(W74-X74)/SUM(W74:X74)</f>
        <v>-0.26315789473684209</v>
      </c>
      <c r="W85" s="25">
        <f t="shared" ref="W85:W89" si="25">AVERAGE(U85:V85)</f>
        <v>0.28146453089244849</v>
      </c>
      <c r="X85" s="26"/>
    </row>
    <row r="86" spans="1:24" ht="15" x14ac:dyDescent="0.2">
      <c r="A86" s="23">
        <f>(B75-A75)/SUM(A75:B75)</f>
        <v>0.93333333333333335</v>
      </c>
      <c r="B86" s="25">
        <f>(C75-D75)/SUM(C75:D75)</f>
        <v>-0.16666666666666666</v>
      </c>
      <c r="C86" s="25">
        <f t="shared" si="20"/>
        <v>0.38333333333333336</v>
      </c>
      <c r="D86" s="38"/>
      <c r="E86" s="25">
        <f>(F75-E75)/SUM(E75:F75)</f>
        <v>0.30434782608695654</v>
      </c>
      <c r="F86" s="25">
        <f>(G75-H75)/SUM(G75:H75)</f>
        <v>0.55555555555555558</v>
      </c>
      <c r="G86" s="25">
        <f t="shared" si="21"/>
        <v>0.42995169082125606</v>
      </c>
      <c r="H86" s="26"/>
      <c r="I86" s="23">
        <f>(J75-I75)/SUM(I75:J75)</f>
        <v>0.7142857142857143</v>
      </c>
      <c r="J86" s="25">
        <f>(K75-L75)/SUM(K75:L75)</f>
        <v>0.16666666666666666</v>
      </c>
      <c r="K86" s="25">
        <f t="shared" si="22"/>
        <v>0.44047619047619047</v>
      </c>
      <c r="L86" s="38"/>
      <c r="M86" s="25">
        <f>(N75-M75)/SUM(M75:N75)</f>
        <v>1</v>
      </c>
      <c r="N86" s="25">
        <f>(O75-P75)/SUM(O75:P75)</f>
        <v>-0.44</v>
      </c>
      <c r="O86" s="25">
        <f t="shared" si="23"/>
        <v>0.28000000000000003</v>
      </c>
      <c r="P86" s="26"/>
      <c r="Q86" s="23">
        <f>(R75-Q75)/SUM(Q75:R75)</f>
        <v>0.7142857142857143</v>
      </c>
      <c r="R86" s="25">
        <f>(S75-T75)/SUM(S75:T75)</f>
        <v>-0.04</v>
      </c>
      <c r="S86" s="25">
        <f t="shared" si="24"/>
        <v>0.33714285714285713</v>
      </c>
      <c r="T86" s="38"/>
      <c r="U86" s="25">
        <f>(V75-U75)/SUM(U75:V75)</f>
        <v>0.76</v>
      </c>
      <c r="V86" s="25">
        <f>(W75-X75)/SUM(W75:X75)</f>
        <v>0</v>
      </c>
      <c r="W86" s="25">
        <f t="shared" si="25"/>
        <v>0.38</v>
      </c>
      <c r="X86" s="26"/>
    </row>
    <row r="87" spans="1:24" ht="15" x14ac:dyDescent="0.2">
      <c r="A87" s="23">
        <f>(B76-A76)/SUM(A76:B76)</f>
        <v>0.61538461538461542</v>
      </c>
      <c r="B87" s="25">
        <f>(C76-D76)/SUM(C76:D76)</f>
        <v>-7.6923076923076927E-2</v>
      </c>
      <c r="C87" s="25">
        <f t="shared" si="20"/>
        <v>0.26923076923076927</v>
      </c>
      <c r="D87" s="38"/>
      <c r="E87" s="30">
        <f>(F76-E76)/SUM(E76:F76)</f>
        <v>7.6923076923076927E-2</v>
      </c>
      <c r="F87" s="30">
        <f>(G76-H76)/SUM(G76:H76)</f>
        <v>0.66666666666666663</v>
      </c>
      <c r="G87" s="30">
        <f t="shared" si="21"/>
        <v>0.37179487179487181</v>
      </c>
      <c r="H87" s="26"/>
      <c r="I87" s="23">
        <f>(J76-I76)/SUM(I76:J76)</f>
        <v>0.77777777777777779</v>
      </c>
      <c r="J87" s="25">
        <f>(K76-L76)/SUM(K76:L76)</f>
        <v>-0.53846153846153844</v>
      </c>
      <c r="K87" s="25">
        <f t="shared" si="22"/>
        <v>0.11965811965811968</v>
      </c>
      <c r="L87" s="38"/>
      <c r="M87" s="30">
        <f>(N76-M76)/SUM(M76:N76)</f>
        <v>0.62962962962962965</v>
      </c>
      <c r="N87" s="30">
        <f>(O76-P76)/SUM(O76:P76)</f>
        <v>-0.52</v>
      </c>
      <c r="O87" s="30">
        <f t="shared" si="23"/>
        <v>5.4814814814814816E-2</v>
      </c>
      <c r="P87" s="26"/>
      <c r="Q87" s="23">
        <f>(R76-Q76)/SUM(Q76:R76)</f>
        <v>0.6</v>
      </c>
      <c r="R87" s="25">
        <f>(S76-T76)/SUM(S76:T76)</f>
        <v>-0.23076923076923078</v>
      </c>
      <c r="S87" s="25">
        <f t="shared" si="24"/>
        <v>0.1846153846153846</v>
      </c>
      <c r="T87" s="38"/>
      <c r="U87" s="30">
        <f>(V76-U76)/SUM(U76:V76)</f>
        <v>0.30434782608695654</v>
      </c>
      <c r="V87" s="30">
        <f>(W76-X76)/SUM(W76:X76)</f>
        <v>-8.3333333333333329E-2</v>
      </c>
      <c r="W87" s="30">
        <f t="shared" si="25"/>
        <v>0.11050724637681161</v>
      </c>
      <c r="X87" s="26"/>
    </row>
    <row r="88" spans="1:24" ht="15" x14ac:dyDescent="0.2">
      <c r="A88" s="28"/>
      <c r="B88" s="24"/>
      <c r="C88" s="24"/>
      <c r="D88" s="38"/>
      <c r="E88" s="24"/>
      <c r="F88" s="24"/>
      <c r="G88" s="24"/>
      <c r="H88" s="26"/>
      <c r="I88" s="23">
        <f>(J77-I77)/SUM(I77:J77)</f>
        <v>0.66666666666666663</v>
      </c>
      <c r="J88" s="25">
        <f>(K77-L77)/SUM(K77:L77)</f>
        <v>0.15384615384615385</v>
      </c>
      <c r="K88" s="25">
        <f t="shared" si="22"/>
        <v>0.41025641025641024</v>
      </c>
      <c r="L88" s="38"/>
      <c r="M88" s="30">
        <f>(N77-M77)/SUM(M77:N77)</f>
        <v>0.56521739130434778</v>
      </c>
      <c r="N88" s="30">
        <f>(O77-P77)/SUM(O77:P77)</f>
        <v>7.1428571428571425E-2</v>
      </c>
      <c r="O88" s="30">
        <f t="shared" si="23"/>
        <v>0.31832298136645959</v>
      </c>
      <c r="P88" s="26"/>
      <c r="Q88" s="23">
        <f>(R77-Q77)/SUM(Q77:R77)</f>
        <v>0.36</v>
      </c>
      <c r="R88" s="25">
        <f>(S77-T77)/SUM(S77:T77)</f>
        <v>-0.17241379310344829</v>
      </c>
      <c r="S88" s="25">
        <f t="shared" si="24"/>
        <v>9.379310344827585E-2</v>
      </c>
      <c r="T88" s="38"/>
      <c r="U88" s="30">
        <f>(V77-U77)/SUM(U77:V77)</f>
        <v>0.16666666666666666</v>
      </c>
      <c r="V88" s="30">
        <f>(W77-X77)/SUM(W77:X77)</f>
        <v>-0.40740740740740738</v>
      </c>
      <c r="W88" s="30">
        <f t="shared" si="25"/>
        <v>-0.12037037037037036</v>
      </c>
      <c r="X88" s="26"/>
    </row>
    <row r="89" spans="1:24" ht="15" x14ac:dyDescent="0.2">
      <c r="A89" s="28"/>
      <c r="B89" s="24"/>
      <c r="C89" s="24"/>
      <c r="D89" s="38"/>
      <c r="E89" s="24"/>
      <c r="F89" s="24"/>
      <c r="G89" s="24"/>
      <c r="H89" s="26"/>
      <c r="I89" s="23">
        <f>(J78-I78)/SUM(I78:J78)</f>
        <v>0.7931034482758621</v>
      </c>
      <c r="J89" s="25">
        <f>(K78-L78)/SUM(K78:L78)</f>
        <v>-0.17241379310344829</v>
      </c>
      <c r="K89" s="25">
        <f t="shared" si="22"/>
        <v>0.31034482758620691</v>
      </c>
      <c r="L89" s="38"/>
      <c r="M89" s="30">
        <f>(N78-M78)/SUM(M78:N78)</f>
        <v>0.84615384615384615</v>
      </c>
      <c r="N89" s="30">
        <f>(O78-P78)/SUM(O78:P78)</f>
        <v>-1</v>
      </c>
      <c r="O89" s="30">
        <f t="shared" si="23"/>
        <v>-7.6923076923076927E-2</v>
      </c>
      <c r="P89" s="26"/>
      <c r="Q89" s="23">
        <f>(R78-Q78)/SUM(Q78:R78)</f>
        <v>0.66666666666666663</v>
      </c>
      <c r="R89" s="25">
        <f>(S78-T78)/SUM(S78:T78)</f>
        <v>-0.61538461538461542</v>
      </c>
      <c r="S89" s="25">
        <f t="shared" si="24"/>
        <v>2.5641025641025605E-2</v>
      </c>
      <c r="T89" s="38"/>
      <c r="U89" s="30">
        <f>(V78-U78)/SUM(U78:V78)</f>
        <v>0.62962962962962965</v>
      </c>
      <c r="V89" s="30">
        <f>(W78-X78)/SUM(W78:X78)</f>
        <v>-0.46153846153846156</v>
      </c>
      <c r="W89" s="30">
        <f t="shared" si="25"/>
        <v>8.4045584045584043E-2</v>
      </c>
      <c r="X89" s="26"/>
    </row>
    <row r="90" spans="1:24" ht="15" x14ac:dyDescent="0.2">
      <c r="A90" s="28"/>
      <c r="B90" s="24"/>
      <c r="C90" s="24"/>
      <c r="D90" s="38"/>
      <c r="E90" s="24"/>
      <c r="F90" s="24"/>
      <c r="G90" s="24"/>
      <c r="H90" s="26"/>
      <c r="I90" s="23"/>
      <c r="J90" s="25"/>
      <c r="K90" s="25"/>
      <c r="L90" s="38"/>
      <c r="M90" s="30"/>
      <c r="N90" s="30"/>
      <c r="O90" s="30"/>
      <c r="P90" s="26"/>
      <c r="Q90" s="23"/>
      <c r="R90" s="25"/>
      <c r="S90" s="25"/>
      <c r="T90" s="38"/>
      <c r="U90" s="30"/>
      <c r="V90" s="30"/>
      <c r="W90" s="30"/>
      <c r="X90" s="26"/>
    </row>
    <row r="91" spans="1:24" ht="15" x14ac:dyDescent="0.2">
      <c r="A91" s="28"/>
      <c r="B91" s="24"/>
      <c r="C91" s="24"/>
      <c r="D91" s="38"/>
      <c r="E91" s="24"/>
      <c r="F91" s="24"/>
      <c r="G91" s="24"/>
      <c r="H91" s="26"/>
      <c r="I91" s="23"/>
      <c r="J91" s="25"/>
      <c r="K91" s="25"/>
      <c r="L91" s="38"/>
      <c r="M91" s="30"/>
      <c r="N91" s="30"/>
      <c r="O91" s="30"/>
      <c r="P91" s="26"/>
      <c r="Q91" s="23"/>
      <c r="R91" s="25"/>
      <c r="S91" s="25"/>
      <c r="T91" s="38"/>
      <c r="U91" s="30"/>
      <c r="V91" s="30"/>
      <c r="W91" s="30"/>
      <c r="X91" s="26"/>
    </row>
    <row r="92" spans="1:24" ht="15" x14ac:dyDescent="0.2">
      <c r="A92" s="28"/>
      <c r="B92" s="24"/>
      <c r="C92" s="24"/>
      <c r="D92" s="38"/>
      <c r="E92" s="24"/>
      <c r="F92" s="24"/>
      <c r="G92" s="24"/>
      <c r="H92" s="26"/>
      <c r="I92" s="23"/>
      <c r="J92" s="25"/>
      <c r="K92" s="25"/>
      <c r="L92" s="38"/>
      <c r="M92" s="30"/>
      <c r="N92" s="30"/>
      <c r="O92" s="30"/>
      <c r="P92" s="26"/>
      <c r="Q92" s="23"/>
      <c r="R92" s="25"/>
      <c r="S92" s="25"/>
      <c r="T92" s="38"/>
      <c r="U92" s="30"/>
      <c r="V92" s="30"/>
      <c r="W92" s="30"/>
      <c r="X92" s="26"/>
    </row>
    <row r="93" spans="1:24" ht="15" x14ac:dyDescent="0.2">
      <c r="A93" s="28"/>
      <c r="B93" s="24"/>
      <c r="C93" s="24"/>
      <c r="D93" s="38"/>
      <c r="E93" s="24"/>
      <c r="F93" s="24"/>
      <c r="G93" s="24"/>
      <c r="H93" s="26"/>
      <c r="I93" s="23"/>
      <c r="J93" s="25"/>
      <c r="K93" s="25"/>
      <c r="L93" s="38"/>
      <c r="M93" s="30"/>
      <c r="N93" s="30"/>
      <c r="O93" s="30"/>
      <c r="P93" s="26"/>
      <c r="Q93" s="23"/>
      <c r="R93" s="25"/>
      <c r="S93" s="25"/>
      <c r="T93" s="38"/>
      <c r="U93" s="30"/>
      <c r="V93" s="30"/>
      <c r="W93" s="30"/>
      <c r="X93" s="26"/>
    </row>
    <row r="94" spans="1:24" ht="15" x14ac:dyDescent="0.2">
      <c r="A94" s="28"/>
      <c r="B94" s="24"/>
      <c r="C94" s="24"/>
      <c r="D94" s="38"/>
      <c r="E94" s="31"/>
      <c r="F94" s="31"/>
      <c r="G94" s="31"/>
      <c r="H94" s="26"/>
      <c r="I94" s="28"/>
      <c r="J94" s="24"/>
      <c r="K94" s="24"/>
      <c r="L94" s="38"/>
      <c r="M94" s="30"/>
      <c r="N94" s="30"/>
      <c r="O94" s="30"/>
      <c r="P94" s="26"/>
      <c r="Q94" s="28"/>
      <c r="R94" s="24"/>
      <c r="S94" s="24"/>
      <c r="T94" s="38"/>
      <c r="U94" s="30"/>
      <c r="V94" s="30"/>
      <c r="W94" s="30"/>
      <c r="X94" s="26"/>
    </row>
    <row r="95" spans="1:24" ht="15" x14ac:dyDescent="0.2">
      <c r="A95" s="28"/>
      <c r="B95" s="24"/>
      <c r="C95" s="24"/>
      <c r="D95" s="38"/>
      <c r="E95" s="24"/>
      <c r="F95" s="24"/>
      <c r="G95" s="24"/>
      <c r="H95" s="27" t="s">
        <v>12</v>
      </c>
      <c r="I95" s="28"/>
      <c r="J95" s="24"/>
      <c r="K95" s="24"/>
      <c r="L95" s="38"/>
      <c r="M95" s="24"/>
      <c r="N95" s="24"/>
      <c r="O95" s="24"/>
      <c r="P95" s="26"/>
      <c r="Q95" s="28"/>
      <c r="R95" s="24"/>
      <c r="S95" s="24"/>
      <c r="T95" s="38"/>
      <c r="U95" s="24"/>
      <c r="V95" s="24"/>
      <c r="W95" s="24"/>
      <c r="X95" s="27" t="s">
        <v>12</v>
      </c>
    </row>
    <row r="96" spans="1:24" ht="15" x14ac:dyDescent="0.2">
      <c r="A96" s="28"/>
      <c r="B96" s="30" t="s">
        <v>55</v>
      </c>
      <c r="C96" s="2">
        <f>AVERAGE(C85:C95)</f>
        <v>0.23545240200412618</v>
      </c>
      <c r="D96" s="38"/>
      <c r="E96" s="25" t="s">
        <v>13</v>
      </c>
      <c r="F96" s="30" t="s">
        <v>55</v>
      </c>
      <c r="G96" s="2">
        <f>AVERAGE(G85:G95)</f>
        <v>0.27987511683163857</v>
      </c>
      <c r="H96" s="26"/>
      <c r="I96" s="28"/>
      <c r="J96" s="30" t="s">
        <v>55</v>
      </c>
      <c r="K96" s="2">
        <f>AVERAGE(K85:K95)</f>
        <v>0.24741983686811272</v>
      </c>
      <c r="L96" s="38"/>
      <c r="M96" s="25" t="s">
        <v>13</v>
      </c>
      <c r="N96" s="30" t="s">
        <v>55</v>
      </c>
      <c r="O96" s="2">
        <f>AVERAGE(O85:O95)</f>
        <v>0.20574068140820062</v>
      </c>
      <c r="P96" s="26"/>
      <c r="Q96" s="28"/>
      <c r="R96" s="30" t="s">
        <v>55</v>
      </c>
      <c r="S96" s="2">
        <f>AVERAGE(S85:S95)</f>
        <v>0.19402794785371918</v>
      </c>
      <c r="T96" s="38"/>
      <c r="U96" s="25" t="s">
        <v>13</v>
      </c>
      <c r="V96" s="30" t="s">
        <v>55</v>
      </c>
      <c r="W96" s="2">
        <f>AVERAGE(W85:W95)</f>
        <v>0.14712939818889476</v>
      </c>
      <c r="X96" s="26"/>
    </row>
    <row r="97" spans="1:24" ht="15" x14ac:dyDescent="0.2">
      <c r="A97" s="29"/>
      <c r="B97" s="30" t="s">
        <v>14</v>
      </c>
      <c r="C97" s="30">
        <f>STDEV(C85:C95)/SQRT(COUNT(C85:C95))</f>
        <v>9.6617673241058036E-2</v>
      </c>
      <c r="D97" s="40"/>
      <c r="E97" s="30"/>
      <c r="F97" s="30" t="s">
        <v>14</v>
      </c>
      <c r="G97" s="30">
        <f>STDEV(G85:G95)/SQRT(COUNT(G85:G95))</f>
        <v>0.12215730476153711</v>
      </c>
      <c r="H97" s="26"/>
      <c r="I97" s="29"/>
      <c r="J97" s="30" t="s">
        <v>14</v>
      </c>
      <c r="K97" s="30">
        <f>STDEV(K85:K95)/SQRT(COUNT(K85:K95))</f>
        <v>9.1864799568362937E-2</v>
      </c>
      <c r="L97" s="40"/>
      <c r="M97" s="30"/>
      <c r="N97" s="30" t="s">
        <v>14</v>
      </c>
      <c r="O97" s="30">
        <f>STDEV(O85:O95)/SQRT(COUNT(O85:O95))</f>
        <v>9.5328698929645281E-2</v>
      </c>
      <c r="P97" s="26"/>
      <c r="Q97" s="29"/>
      <c r="R97" s="30" t="s">
        <v>14</v>
      </c>
      <c r="S97" s="30">
        <f>STDEV(S85:S95)/SQRT(COUNT(S85:S95))</f>
        <v>6.2118798788702405E-2</v>
      </c>
      <c r="T97" s="40"/>
      <c r="U97" s="30"/>
      <c r="V97" s="30" t="s">
        <v>14</v>
      </c>
      <c r="W97" s="30">
        <f>STDEV(W85:W95)/SQRT(COUNT(W85:W95))</f>
        <v>8.6357258194034614E-2</v>
      </c>
      <c r="X97" s="26"/>
    </row>
    <row r="98" spans="1:24" ht="16" thickBot="1" x14ac:dyDescent="0.25">
      <c r="A98" s="32"/>
      <c r="B98" s="33" t="s">
        <v>15</v>
      </c>
      <c r="C98" s="33">
        <f>COUNT(C85:C95)</f>
        <v>3</v>
      </c>
      <c r="D98" s="41"/>
      <c r="E98" s="34"/>
      <c r="F98" s="33" t="s">
        <v>15</v>
      </c>
      <c r="G98" s="33">
        <f>COUNT(G85:G95)</f>
        <v>3</v>
      </c>
      <c r="H98" s="35"/>
      <c r="I98" s="32"/>
      <c r="J98" s="33" t="s">
        <v>15</v>
      </c>
      <c r="K98" s="33">
        <f>COUNT(K85:K95)</f>
        <v>5</v>
      </c>
      <c r="L98" s="41"/>
      <c r="M98" s="34"/>
      <c r="N98" s="33" t="s">
        <v>15</v>
      </c>
      <c r="O98" s="33">
        <f>COUNT(O85:O95)</f>
        <v>5</v>
      </c>
      <c r="P98" s="35"/>
      <c r="Q98" s="32"/>
      <c r="R98" s="33" t="s">
        <v>15</v>
      </c>
      <c r="S98" s="33">
        <f>COUNT(S85:S95)</f>
        <v>5</v>
      </c>
      <c r="T98" s="41"/>
      <c r="U98" s="34"/>
      <c r="V98" s="33" t="s">
        <v>15</v>
      </c>
      <c r="W98" s="33">
        <f>COUNT(W85:W95)</f>
        <v>5</v>
      </c>
      <c r="X98" s="35"/>
    </row>
    <row r="99" spans="1:24" x14ac:dyDescent="0.15">
      <c r="A99" s="46" t="s">
        <v>54</v>
      </c>
      <c r="B99" s="43" t="s">
        <v>3</v>
      </c>
      <c r="C99" s="43" t="s">
        <v>4</v>
      </c>
    </row>
    <row r="100" spans="1:24" x14ac:dyDescent="0.15">
      <c r="A100" s="47">
        <v>20180928</v>
      </c>
      <c r="B100" s="47">
        <f>C85</f>
        <v>5.379310344827587E-2</v>
      </c>
      <c r="C100" s="47">
        <f>G85</f>
        <v>3.7878787878787873E-2</v>
      </c>
      <c r="I100" s="12"/>
    </row>
    <row r="101" spans="1:24" ht="15" x14ac:dyDescent="0.2">
      <c r="A101" s="47"/>
      <c r="B101" s="47">
        <f>C86</f>
        <v>0.38333333333333336</v>
      </c>
      <c r="C101" s="47">
        <f>G86</f>
        <v>0.42995169082125606</v>
      </c>
      <c r="H101" s="30"/>
      <c r="I101" s="30"/>
      <c r="J101" s="30"/>
    </row>
    <row r="102" spans="1:24" ht="15" x14ac:dyDescent="0.2">
      <c r="A102" s="47"/>
      <c r="B102" s="47">
        <f>C87</f>
        <v>0.26923076923076927</v>
      </c>
      <c r="C102" s="47">
        <f t="shared" ref="C102" si="26">G87</f>
        <v>0.37179487179487181</v>
      </c>
      <c r="H102" s="30"/>
      <c r="I102" s="30"/>
      <c r="J102" s="30"/>
    </row>
    <row r="103" spans="1:24" ht="15" x14ac:dyDescent="0.2">
      <c r="A103" s="47"/>
      <c r="B103" s="47"/>
      <c r="C103" s="47"/>
      <c r="H103" s="30"/>
      <c r="I103" s="30"/>
      <c r="J103" s="30"/>
    </row>
    <row r="104" spans="1:24" ht="15" x14ac:dyDescent="0.2">
      <c r="A104" s="47"/>
      <c r="B104" s="47"/>
      <c r="C104" s="47"/>
      <c r="H104" s="30"/>
      <c r="I104" s="30"/>
      <c r="J104" s="30"/>
    </row>
    <row r="105" spans="1:24" x14ac:dyDescent="0.15">
      <c r="A105" s="47"/>
      <c r="B105" s="47"/>
      <c r="C105" s="47"/>
    </row>
    <row r="106" spans="1:24" x14ac:dyDescent="0.15">
      <c r="A106" s="47"/>
      <c r="B106" s="47"/>
      <c r="C106" s="47"/>
    </row>
    <row r="107" spans="1:24" x14ac:dyDescent="0.15">
      <c r="A107" s="47"/>
      <c r="B107" s="47"/>
      <c r="C107" s="47"/>
    </row>
    <row r="108" spans="1:24" x14ac:dyDescent="0.15">
      <c r="A108" s="47"/>
      <c r="B108" s="47"/>
      <c r="C108" s="47"/>
    </row>
    <row r="109" spans="1:24" x14ac:dyDescent="0.15">
      <c r="A109" s="47"/>
      <c r="B109" s="47"/>
      <c r="C109" s="47"/>
    </row>
    <row r="110" spans="1:24" x14ac:dyDescent="0.15">
      <c r="A110" s="47">
        <v>20181004</v>
      </c>
      <c r="B110" s="47">
        <f>K85</f>
        <v>-4.363636363636364E-2</v>
      </c>
      <c r="C110" s="47">
        <f>O85</f>
        <v>0.45248868778280543</v>
      </c>
    </row>
    <row r="111" spans="1:24" x14ac:dyDescent="0.15">
      <c r="A111" s="47"/>
      <c r="B111" s="47">
        <f t="shared" ref="B111:B114" si="27">K86</f>
        <v>0.44047619047619047</v>
      </c>
      <c r="C111" s="47">
        <f t="shared" ref="C111:C114" si="28">O86</f>
        <v>0.28000000000000003</v>
      </c>
    </row>
    <row r="112" spans="1:24" x14ac:dyDescent="0.15">
      <c r="A112" s="47"/>
      <c r="B112" s="47">
        <f t="shared" si="27"/>
        <v>0.11965811965811968</v>
      </c>
      <c r="C112" s="47">
        <f t="shared" si="28"/>
        <v>5.4814814814814816E-2</v>
      </c>
    </row>
    <row r="113" spans="1:10" x14ac:dyDescent="0.15">
      <c r="A113" s="47"/>
      <c r="B113" s="47">
        <f t="shared" si="27"/>
        <v>0.41025641025641024</v>
      </c>
      <c r="C113" s="47">
        <f t="shared" si="28"/>
        <v>0.31832298136645959</v>
      </c>
    </row>
    <row r="114" spans="1:10" x14ac:dyDescent="0.15">
      <c r="A114" s="47"/>
      <c r="B114" s="47">
        <f t="shared" si="27"/>
        <v>0.31034482758620691</v>
      </c>
      <c r="C114" s="47">
        <f t="shared" si="28"/>
        <v>-7.6923076923076927E-2</v>
      </c>
    </row>
    <row r="115" spans="1:10" x14ac:dyDescent="0.15">
      <c r="A115" s="47"/>
      <c r="B115" s="47"/>
      <c r="C115" s="47"/>
    </row>
    <row r="116" spans="1:10" x14ac:dyDescent="0.15">
      <c r="A116" s="47"/>
      <c r="B116" s="47"/>
      <c r="C116" s="47"/>
    </row>
    <row r="117" spans="1:10" x14ac:dyDescent="0.15">
      <c r="A117" s="47"/>
      <c r="B117" s="47"/>
      <c r="C117" s="47"/>
    </row>
    <row r="118" spans="1:10" x14ac:dyDescent="0.15">
      <c r="A118" s="47"/>
      <c r="B118" s="47"/>
      <c r="C118" s="47"/>
    </row>
    <row r="119" spans="1:10" x14ac:dyDescent="0.15">
      <c r="A119" s="47"/>
      <c r="B119" s="47"/>
      <c r="C119" s="47"/>
    </row>
    <row r="120" spans="1:10" x14ac:dyDescent="0.15">
      <c r="A120" s="47">
        <v>20181022</v>
      </c>
      <c r="B120" s="47">
        <f>S85</f>
        <v>0.32894736842105265</v>
      </c>
      <c r="C120" s="47">
        <f>W85</f>
        <v>0.28146453089244849</v>
      </c>
    </row>
    <row r="121" spans="1:10" x14ac:dyDescent="0.15">
      <c r="A121" s="47"/>
      <c r="B121" s="47">
        <f t="shared" ref="B121:B124" si="29">S86</f>
        <v>0.33714285714285713</v>
      </c>
      <c r="C121" s="47">
        <f t="shared" ref="C121:C124" si="30">W86</f>
        <v>0.38</v>
      </c>
    </row>
    <row r="122" spans="1:10" x14ac:dyDescent="0.15">
      <c r="A122" s="47"/>
      <c r="B122" s="47">
        <f t="shared" si="29"/>
        <v>0.1846153846153846</v>
      </c>
      <c r="C122" s="47">
        <f t="shared" si="30"/>
        <v>0.11050724637681161</v>
      </c>
    </row>
    <row r="123" spans="1:10" x14ac:dyDescent="0.15">
      <c r="A123" s="47"/>
      <c r="B123" s="47">
        <f t="shared" si="29"/>
        <v>9.379310344827585E-2</v>
      </c>
      <c r="C123" s="47">
        <f t="shared" si="30"/>
        <v>-0.12037037037037036</v>
      </c>
    </row>
    <row r="124" spans="1:10" x14ac:dyDescent="0.15">
      <c r="A124" s="47"/>
      <c r="B124" s="47">
        <f t="shared" si="29"/>
        <v>2.5641025641025605E-2</v>
      </c>
      <c r="C124" s="47">
        <f t="shared" si="30"/>
        <v>8.4045584045584043E-2</v>
      </c>
    </row>
    <row r="125" spans="1:10" ht="28" x14ac:dyDescent="0.15">
      <c r="A125" s="47"/>
      <c r="B125" s="47"/>
      <c r="C125" s="47"/>
      <c r="E125" s="107" t="s">
        <v>68</v>
      </c>
      <c r="F125" s="105"/>
      <c r="H125" s="108" t="s">
        <v>82</v>
      </c>
      <c r="I125" s="109"/>
      <c r="J125" s="109"/>
    </row>
    <row r="126" spans="1:10" x14ac:dyDescent="0.15">
      <c r="A126" s="47"/>
      <c r="B126" s="47"/>
      <c r="C126" s="47"/>
      <c r="E126" s="107" t="s">
        <v>61</v>
      </c>
      <c r="F126" s="109" t="s">
        <v>69</v>
      </c>
      <c r="H126" s="108" t="s">
        <v>83</v>
      </c>
      <c r="I126" s="109">
        <v>0.93540000000000001</v>
      </c>
      <c r="J126" s="109">
        <v>0.92310000000000003</v>
      </c>
    </row>
    <row r="127" spans="1:10" x14ac:dyDescent="0.15">
      <c r="A127" s="47"/>
      <c r="B127" s="47"/>
      <c r="C127" s="47"/>
      <c r="E127" s="107" t="s">
        <v>63</v>
      </c>
      <c r="F127" s="109">
        <v>0.51800000000000002</v>
      </c>
      <c r="H127" s="108" t="s">
        <v>63</v>
      </c>
      <c r="I127" s="109">
        <v>0.39960000000000001</v>
      </c>
      <c r="J127" s="109">
        <v>0.27589999999999998</v>
      </c>
    </row>
    <row r="128" spans="1:10" x14ac:dyDescent="0.15">
      <c r="A128" s="47"/>
      <c r="B128" s="47"/>
      <c r="C128" s="47"/>
      <c r="E128" s="107" t="s">
        <v>64</v>
      </c>
      <c r="F128" s="109" t="s">
        <v>65</v>
      </c>
      <c r="H128" s="108" t="s">
        <v>84</v>
      </c>
      <c r="I128" s="109" t="s">
        <v>73</v>
      </c>
      <c r="J128" s="109" t="s">
        <v>73</v>
      </c>
    </row>
    <row r="129" spans="1:24" ht="28" x14ac:dyDescent="0.15">
      <c r="A129" s="47"/>
      <c r="B129" s="47"/>
      <c r="C129" s="47"/>
      <c r="E129" s="107" t="s">
        <v>66</v>
      </c>
      <c r="F129" s="109" t="s">
        <v>67</v>
      </c>
      <c r="H129" s="108" t="s">
        <v>64</v>
      </c>
      <c r="I129" s="109" t="s">
        <v>65</v>
      </c>
      <c r="J129" s="109" t="s">
        <v>65</v>
      </c>
    </row>
    <row r="130" spans="1:24" x14ac:dyDescent="0.15">
      <c r="A130" s="43" t="s">
        <v>11</v>
      </c>
      <c r="B130" s="44">
        <f>AVERAGE(B100:B129)</f>
        <v>0.22412277920165677</v>
      </c>
      <c r="C130" s="44">
        <f>AVERAGE(C100:C129)</f>
        <v>0.20030582680618403</v>
      </c>
    </row>
    <row r="131" spans="1:24" ht="15" x14ac:dyDescent="0.2">
      <c r="A131" s="43" t="s">
        <v>14</v>
      </c>
      <c r="B131" s="45">
        <f>STDEV(B100:B129)/SQRT(COUNT(B100:B129))</f>
        <v>4.4548656765286555E-2</v>
      </c>
      <c r="C131" s="45">
        <f>STDEV(C100:C129)/SQRT(COUNT(C100:C129))</f>
        <v>5.3929996592119486E-2</v>
      </c>
    </row>
    <row r="132" spans="1:24" x14ac:dyDescent="0.15">
      <c r="A132" s="43" t="s">
        <v>15</v>
      </c>
      <c r="B132" s="44">
        <f>COUNT(B100:B129)</f>
        <v>13</v>
      </c>
      <c r="C132" s="44">
        <f>COUNT(C100:C129)</f>
        <v>13</v>
      </c>
    </row>
    <row r="133" spans="1:24" x14ac:dyDescent="0.15">
      <c r="A133" s="43" t="s">
        <v>56</v>
      </c>
      <c r="B133" s="44">
        <f>TTEST(B100:B129,B100:B129,2,2)</f>
        <v>1</v>
      </c>
      <c r="C133" s="44">
        <f>TTEST(B100:B129,C100:C129,2,2)</f>
        <v>0.73645403338090887</v>
      </c>
    </row>
    <row r="134" spans="1:24" x14ac:dyDescent="0.15">
      <c r="A134" s="11"/>
    </row>
    <row r="135" spans="1:24" s="16" customFormat="1" ht="17" thickBot="1" x14ac:dyDescent="0.25">
      <c r="A135" s="15" t="s">
        <v>49</v>
      </c>
      <c r="B135" s="15"/>
      <c r="C135" s="15"/>
      <c r="D135" s="15"/>
      <c r="E135" s="15"/>
      <c r="F135" s="15"/>
      <c r="G135" s="15"/>
    </row>
    <row r="136" spans="1:24" ht="15" x14ac:dyDescent="0.2">
      <c r="A136" s="53" t="s">
        <v>9</v>
      </c>
      <c r="B136" s="36"/>
      <c r="C136" s="36"/>
      <c r="D136" s="36"/>
      <c r="E136" s="36"/>
      <c r="F136" s="36"/>
      <c r="G136" s="36"/>
      <c r="H136" s="36"/>
      <c r="I136" s="53" t="s">
        <v>34</v>
      </c>
      <c r="J136" s="36"/>
      <c r="K136" s="36"/>
      <c r="L136" s="36"/>
      <c r="M136" s="36"/>
      <c r="N136" s="36"/>
      <c r="O136" s="36"/>
      <c r="P136" s="37"/>
      <c r="Q136" s="42"/>
      <c r="R136" s="36"/>
      <c r="S136" s="36"/>
      <c r="T136" s="36"/>
      <c r="U136" s="36"/>
      <c r="V136" s="36"/>
      <c r="W136" s="36"/>
      <c r="X136" s="37"/>
    </row>
    <row r="137" spans="1:24" ht="15" x14ac:dyDescent="0.2">
      <c r="A137" s="116" t="s">
        <v>3</v>
      </c>
      <c r="B137" s="114"/>
      <c r="C137" s="114"/>
      <c r="D137" s="117"/>
      <c r="E137" s="113" t="s">
        <v>4</v>
      </c>
      <c r="F137" s="114"/>
      <c r="G137" s="114"/>
      <c r="H137" s="114"/>
      <c r="I137" s="116" t="s">
        <v>3</v>
      </c>
      <c r="J137" s="114"/>
      <c r="K137" s="114"/>
      <c r="L137" s="114"/>
      <c r="M137" s="113" t="s">
        <v>4</v>
      </c>
      <c r="N137" s="114"/>
      <c r="O137" s="114"/>
      <c r="P137" s="115"/>
      <c r="Q137" s="116"/>
      <c r="R137" s="114"/>
      <c r="S137" s="114"/>
      <c r="T137" s="117"/>
      <c r="U137" s="114"/>
      <c r="V137" s="114"/>
      <c r="W137" s="114"/>
      <c r="X137" s="115"/>
    </row>
    <row r="138" spans="1:24" ht="15" x14ac:dyDescent="0.2">
      <c r="A138" s="23" t="s">
        <v>5</v>
      </c>
      <c r="B138" s="24"/>
      <c r="C138" s="25" t="s">
        <v>6</v>
      </c>
      <c r="D138" s="24"/>
      <c r="E138" s="57" t="s">
        <v>5</v>
      </c>
      <c r="F138" s="24"/>
      <c r="G138" s="25" t="s">
        <v>6</v>
      </c>
      <c r="H138" s="24"/>
      <c r="I138" s="23" t="s">
        <v>5</v>
      </c>
      <c r="J138" s="24"/>
      <c r="K138" s="25" t="s">
        <v>6</v>
      </c>
      <c r="L138" s="24"/>
      <c r="M138" s="57" t="s">
        <v>5</v>
      </c>
      <c r="N138" s="24"/>
      <c r="O138" s="25" t="s">
        <v>6</v>
      </c>
      <c r="P138" s="26"/>
      <c r="Q138" s="23"/>
      <c r="R138" s="24"/>
      <c r="S138" s="25"/>
      <c r="T138" s="38"/>
      <c r="U138" s="25"/>
      <c r="V138" s="24"/>
      <c r="W138" s="25"/>
      <c r="X138" s="26"/>
    </row>
    <row r="139" spans="1:24" ht="15" x14ac:dyDescent="0.2">
      <c r="A139" s="23" t="s">
        <v>7</v>
      </c>
      <c r="B139" s="25" t="s">
        <v>8</v>
      </c>
      <c r="C139" s="25" t="s">
        <v>7</v>
      </c>
      <c r="D139" s="25" t="s">
        <v>8</v>
      </c>
      <c r="E139" s="57" t="s">
        <v>7</v>
      </c>
      <c r="F139" s="25" t="s">
        <v>8</v>
      </c>
      <c r="G139" s="25" t="s">
        <v>7</v>
      </c>
      <c r="H139" s="25" t="s">
        <v>8</v>
      </c>
      <c r="I139" s="23" t="s">
        <v>7</v>
      </c>
      <c r="J139" s="25" t="s">
        <v>8</v>
      </c>
      <c r="K139" s="25" t="s">
        <v>7</v>
      </c>
      <c r="L139" s="25" t="s">
        <v>8</v>
      </c>
      <c r="M139" s="57" t="s">
        <v>7</v>
      </c>
      <c r="N139" s="25" t="s">
        <v>8</v>
      </c>
      <c r="O139" s="25" t="s">
        <v>7</v>
      </c>
      <c r="P139" s="27" t="s">
        <v>8</v>
      </c>
      <c r="Q139" s="23"/>
      <c r="R139" s="25"/>
      <c r="S139" s="25"/>
      <c r="T139" s="39"/>
      <c r="U139" s="25"/>
      <c r="V139" s="25"/>
      <c r="W139" s="25"/>
      <c r="X139" s="27"/>
    </row>
    <row r="140" spans="1:24" ht="15" x14ac:dyDescent="0.2">
      <c r="A140" s="1">
        <v>7</v>
      </c>
      <c r="B140" s="1">
        <v>11</v>
      </c>
      <c r="C140" s="1">
        <v>7</v>
      </c>
      <c r="D140" s="25">
        <v>10</v>
      </c>
      <c r="E140" s="57">
        <v>8</v>
      </c>
      <c r="F140" s="25">
        <v>3</v>
      </c>
      <c r="G140" s="25">
        <v>10</v>
      </c>
      <c r="H140" s="25">
        <v>4</v>
      </c>
      <c r="I140" s="23">
        <v>10</v>
      </c>
      <c r="J140" s="25">
        <v>9</v>
      </c>
      <c r="K140" s="25">
        <v>11</v>
      </c>
      <c r="L140" s="25">
        <v>6</v>
      </c>
      <c r="M140" s="57">
        <v>11</v>
      </c>
      <c r="N140" s="25">
        <v>10</v>
      </c>
      <c r="O140" s="25">
        <v>12</v>
      </c>
      <c r="P140" s="27">
        <v>9</v>
      </c>
      <c r="Q140" s="23"/>
      <c r="R140" s="25"/>
      <c r="S140" s="25"/>
      <c r="T140" s="39"/>
      <c r="U140" s="25"/>
      <c r="V140" s="25"/>
      <c r="W140" s="25"/>
      <c r="X140" s="27"/>
    </row>
    <row r="141" spans="1:24" ht="15" x14ac:dyDescent="0.2">
      <c r="A141" s="1">
        <v>5</v>
      </c>
      <c r="B141" s="1">
        <v>13</v>
      </c>
      <c r="C141" s="1">
        <v>5</v>
      </c>
      <c r="D141" s="25">
        <v>12</v>
      </c>
      <c r="E141" s="57">
        <v>6</v>
      </c>
      <c r="F141" s="25">
        <v>8</v>
      </c>
      <c r="G141" s="25">
        <v>13</v>
      </c>
      <c r="H141" s="25">
        <v>3</v>
      </c>
      <c r="I141" s="23">
        <v>12</v>
      </c>
      <c r="J141" s="25">
        <v>14</v>
      </c>
      <c r="K141" s="25">
        <v>13</v>
      </c>
      <c r="L141" s="25">
        <v>9</v>
      </c>
      <c r="M141" s="57">
        <v>3</v>
      </c>
      <c r="N141" s="25">
        <v>11</v>
      </c>
      <c r="O141" s="25">
        <v>11</v>
      </c>
      <c r="P141" s="27">
        <v>14</v>
      </c>
      <c r="Q141" s="23"/>
      <c r="R141" s="25"/>
      <c r="S141" s="25"/>
      <c r="T141" s="39"/>
      <c r="U141" s="25"/>
      <c r="V141" s="25"/>
      <c r="W141" s="25"/>
      <c r="X141" s="27"/>
    </row>
    <row r="142" spans="1:24" ht="15" x14ac:dyDescent="0.2">
      <c r="A142" s="1">
        <v>3</v>
      </c>
      <c r="B142" s="1">
        <v>12</v>
      </c>
      <c r="C142" s="1">
        <v>11</v>
      </c>
      <c r="D142" s="25">
        <v>4</v>
      </c>
      <c r="E142" s="57">
        <v>5</v>
      </c>
      <c r="F142" s="25">
        <v>10</v>
      </c>
      <c r="G142" s="25">
        <v>9</v>
      </c>
      <c r="H142" s="25">
        <v>7</v>
      </c>
      <c r="I142" s="23">
        <v>9</v>
      </c>
      <c r="J142" s="25">
        <v>12</v>
      </c>
      <c r="K142" s="25">
        <v>11</v>
      </c>
      <c r="L142" s="25">
        <v>10</v>
      </c>
      <c r="M142" s="57">
        <v>10</v>
      </c>
      <c r="N142" s="25">
        <v>13</v>
      </c>
      <c r="O142" s="25">
        <v>15</v>
      </c>
      <c r="P142" s="27">
        <v>10</v>
      </c>
      <c r="Q142" s="23"/>
      <c r="R142" s="25"/>
      <c r="S142" s="25"/>
      <c r="T142" s="39"/>
      <c r="U142" s="25"/>
      <c r="V142" s="25"/>
      <c r="W142" s="25"/>
      <c r="X142" s="27"/>
    </row>
    <row r="143" spans="1:24" ht="15" x14ac:dyDescent="0.2">
      <c r="A143" s="1">
        <v>0</v>
      </c>
      <c r="B143" s="1">
        <v>19</v>
      </c>
      <c r="C143" s="1">
        <v>10</v>
      </c>
      <c r="D143" s="25">
        <v>4</v>
      </c>
      <c r="E143" s="57">
        <v>1</v>
      </c>
      <c r="F143" s="25">
        <v>12</v>
      </c>
      <c r="G143" s="25">
        <v>6</v>
      </c>
      <c r="H143" s="25">
        <v>8</v>
      </c>
      <c r="I143" s="23">
        <v>8</v>
      </c>
      <c r="J143" s="25">
        <v>13</v>
      </c>
      <c r="K143" s="25">
        <v>15</v>
      </c>
      <c r="L143" s="25">
        <v>8</v>
      </c>
      <c r="M143" s="57">
        <v>7</v>
      </c>
      <c r="N143" s="25">
        <v>13</v>
      </c>
      <c r="O143" s="25">
        <v>13</v>
      </c>
      <c r="P143" s="27">
        <v>12</v>
      </c>
      <c r="Q143" s="23"/>
      <c r="R143" s="25"/>
      <c r="S143" s="25"/>
      <c r="T143" s="39"/>
      <c r="U143" s="25"/>
      <c r="V143" s="25"/>
      <c r="W143" s="25"/>
      <c r="X143" s="27"/>
    </row>
    <row r="144" spans="1:24" ht="15" x14ac:dyDescent="0.2">
      <c r="A144" s="1">
        <v>2</v>
      </c>
      <c r="B144" s="1">
        <v>12</v>
      </c>
      <c r="C144" s="1">
        <v>12</v>
      </c>
      <c r="D144" s="25">
        <v>5</v>
      </c>
      <c r="E144" s="57">
        <v>6</v>
      </c>
      <c r="F144" s="25">
        <v>9</v>
      </c>
      <c r="G144" s="25">
        <v>9</v>
      </c>
      <c r="H144" s="25">
        <v>7</v>
      </c>
      <c r="I144" s="23">
        <v>10</v>
      </c>
      <c r="J144" s="25">
        <v>13</v>
      </c>
      <c r="K144" s="25">
        <v>12</v>
      </c>
      <c r="L144" s="25">
        <v>7</v>
      </c>
      <c r="M144" s="57">
        <v>12</v>
      </c>
      <c r="N144" s="25">
        <v>14</v>
      </c>
      <c r="O144" s="25">
        <v>3</v>
      </c>
      <c r="P144" s="27">
        <v>14</v>
      </c>
      <c r="Q144" s="23"/>
      <c r="R144" s="25"/>
      <c r="S144" s="25"/>
      <c r="T144" s="39"/>
      <c r="U144" s="25"/>
      <c r="V144" s="25"/>
      <c r="W144" s="25"/>
      <c r="X144" s="27"/>
    </row>
    <row r="145" spans="1:24" ht="15" x14ac:dyDescent="0.2">
      <c r="D145" s="24"/>
      <c r="E145" s="58"/>
      <c r="F145" s="24"/>
      <c r="G145" s="24"/>
      <c r="H145" s="24"/>
      <c r="I145" s="54">
        <v>9</v>
      </c>
      <c r="J145" s="55">
        <v>15</v>
      </c>
      <c r="K145" s="55">
        <v>14</v>
      </c>
      <c r="L145" s="55">
        <v>12</v>
      </c>
      <c r="M145" s="62">
        <v>9</v>
      </c>
      <c r="N145" s="55">
        <v>12</v>
      </c>
      <c r="O145" s="55">
        <v>12</v>
      </c>
      <c r="P145" s="56">
        <v>7</v>
      </c>
      <c r="Q145" s="28"/>
      <c r="R145" s="24"/>
      <c r="S145" s="24"/>
      <c r="T145" s="38"/>
      <c r="U145" s="24"/>
      <c r="V145" s="24"/>
      <c r="W145" s="24"/>
      <c r="X145" s="26"/>
    </row>
    <row r="146" spans="1:24" ht="15" x14ac:dyDescent="0.2">
      <c r="A146" s="28"/>
      <c r="B146" s="24"/>
      <c r="C146" s="24"/>
      <c r="D146" s="24"/>
      <c r="E146" s="58"/>
      <c r="F146" s="24"/>
      <c r="G146" s="24"/>
      <c r="H146" s="24"/>
      <c r="I146" s="54">
        <v>11</v>
      </c>
      <c r="J146" s="55">
        <v>12</v>
      </c>
      <c r="K146" s="55">
        <v>13</v>
      </c>
      <c r="L146" s="55">
        <v>10</v>
      </c>
      <c r="M146" s="62">
        <v>7</v>
      </c>
      <c r="N146" s="55">
        <v>7</v>
      </c>
      <c r="O146" s="55">
        <v>9</v>
      </c>
      <c r="P146" s="56">
        <v>6</v>
      </c>
      <c r="Q146" s="28"/>
      <c r="R146" s="24"/>
      <c r="S146" s="24"/>
      <c r="T146" s="38"/>
      <c r="U146" s="24"/>
      <c r="V146" s="24"/>
      <c r="W146" s="24"/>
      <c r="X146" s="26"/>
    </row>
    <row r="147" spans="1:24" ht="15" x14ac:dyDescent="0.2">
      <c r="A147" s="28"/>
      <c r="B147" s="24"/>
      <c r="C147" s="24"/>
      <c r="D147" s="24"/>
      <c r="E147" s="58"/>
      <c r="F147" s="24"/>
      <c r="G147" s="24"/>
      <c r="H147" s="24"/>
      <c r="I147" s="54">
        <v>10</v>
      </c>
      <c r="J147" s="55">
        <v>7</v>
      </c>
      <c r="K147" s="55">
        <v>14</v>
      </c>
      <c r="L147" s="55">
        <v>7</v>
      </c>
      <c r="M147" s="62">
        <v>3</v>
      </c>
      <c r="N147" s="55">
        <v>9</v>
      </c>
      <c r="O147" s="55">
        <v>11</v>
      </c>
      <c r="P147" s="56">
        <v>7</v>
      </c>
      <c r="Q147" s="28"/>
      <c r="R147" s="24"/>
      <c r="S147" s="24"/>
      <c r="T147" s="38"/>
      <c r="U147" s="24"/>
      <c r="V147" s="24"/>
      <c r="W147" s="24"/>
      <c r="X147" s="26"/>
    </row>
    <row r="148" spans="1:24" x14ac:dyDescent="0.15">
      <c r="A148" s="28"/>
      <c r="B148" s="24"/>
      <c r="C148" s="24"/>
      <c r="D148" s="24"/>
      <c r="E148" s="58"/>
      <c r="F148" s="24"/>
      <c r="G148" s="24"/>
      <c r="H148" s="24"/>
      <c r="I148" s="28"/>
      <c r="J148" s="24"/>
      <c r="K148" s="24"/>
      <c r="L148" s="24"/>
      <c r="M148" s="58"/>
      <c r="N148" s="24"/>
      <c r="O148" s="24"/>
      <c r="P148" s="26"/>
      <c r="Q148" s="28"/>
      <c r="R148" s="24"/>
      <c r="S148" s="24"/>
      <c r="T148" s="38"/>
      <c r="U148" s="24"/>
      <c r="V148" s="24"/>
      <c r="W148" s="24"/>
      <c r="X148" s="26"/>
    </row>
    <row r="149" spans="1:24" ht="15" x14ac:dyDescent="0.2">
      <c r="A149" s="28"/>
      <c r="B149" s="24"/>
      <c r="C149" s="24"/>
      <c r="D149" s="24"/>
      <c r="E149" s="58"/>
      <c r="F149" s="24"/>
      <c r="G149" s="24"/>
      <c r="H149" s="24"/>
      <c r="I149" s="28"/>
      <c r="J149" s="24"/>
      <c r="K149" s="24"/>
      <c r="L149" s="25" t="s">
        <v>10</v>
      </c>
      <c r="M149" s="58"/>
      <c r="N149" s="24"/>
      <c r="O149" s="24"/>
      <c r="P149" s="26"/>
      <c r="Q149" s="28"/>
      <c r="R149" s="24"/>
      <c r="S149" s="24"/>
      <c r="T149" s="39"/>
      <c r="U149" s="24"/>
      <c r="V149" s="24"/>
      <c r="W149" s="24"/>
      <c r="X149" s="26"/>
    </row>
    <row r="150" spans="1:24" ht="15" x14ac:dyDescent="0.2">
      <c r="A150" s="28"/>
      <c r="B150" s="24"/>
      <c r="C150" s="25" t="s">
        <v>11</v>
      </c>
      <c r="D150" s="24"/>
      <c r="E150" s="58"/>
      <c r="F150" s="24"/>
      <c r="G150" s="25" t="s">
        <v>11</v>
      </c>
      <c r="H150" s="24"/>
      <c r="I150" s="28"/>
      <c r="J150" s="24"/>
      <c r="K150" s="25" t="s">
        <v>11</v>
      </c>
      <c r="L150" s="24"/>
      <c r="M150" s="58"/>
      <c r="N150" s="24"/>
      <c r="O150" s="25" t="s">
        <v>11</v>
      </c>
      <c r="P150" s="26"/>
      <c r="Q150" s="28"/>
      <c r="R150" s="24"/>
      <c r="S150" s="25"/>
      <c r="T150" s="38"/>
      <c r="U150" s="24"/>
      <c r="V150" s="24"/>
      <c r="W150" s="25"/>
      <c r="X150" s="26"/>
    </row>
    <row r="151" spans="1:24" ht="15" x14ac:dyDescent="0.2">
      <c r="A151" s="29">
        <f>(B140-A140)/SUM(A140:B140)</f>
        <v>0.22222222222222221</v>
      </c>
      <c r="B151" s="30">
        <f>(C140-D140)/SUM(C140:D140)</f>
        <v>-0.17647058823529413</v>
      </c>
      <c r="C151" s="30">
        <f t="shared" ref="C151:C153" si="31">AVERAGE(A151:B151)</f>
        <v>2.287581699346404E-2</v>
      </c>
      <c r="D151" s="24"/>
      <c r="E151" s="57">
        <f>(F140-E140)/SUM(E140:F140)</f>
        <v>-0.45454545454545453</v>
      </c>
      <c r="F151" s="25">
        <f>(G140-H140)/SUM(G140:H140)</f>
        <v>0.42857142857142855</v>
      </c>
      <c r="G151" s="25">
        <f t="shared" ref="G151:G153" si="32">AVERAGE(E151:F151)</f>
        <v>-1.2987012987012991E-2</v>
      </c>
      <c r="H151" s="24"/>
      <c r="I151" s="29">
        <f>(J140-I140)/SUM(I140:J140)</f>
        <v>-5.2631578947368418E-2</v>
      </c>
      <c r="J151" s="30">
        <f>(K140-L140)/SUM(K140:L140)</f>
        <v>0.29411764705882354</v>
      </c>
      <c r="K151" s="30">
        <f t="shared" ref="K151:K155" si="33">AVERAGE(I151:J151)</f>
        <v>0.12074303405572756</v>
      </c>
      <c r="L151" s="24"/>
      <c r="M151" s="57">
        <f>(N140-M140)/SUM(M140:N140)</f>
        <v>-4.7619047619047616E-2</v>
      </c>
      <c r="N151" s="25">
        <f>(O140-P140)/SUM(O140:P140)</f>
        <v>0.14285714285714285</v>
      </c>
      <c r="O151" s="25">
        <f t="shared" ref="O151:O155" si="34">AVERAGE(M151:N151)</f>
        <v>4.7619047619047616E-2</v>
      </c>
      <c r="P151" s="26"/>
      <c r="Q151" s="29"/>
      <c r="R151" s="30"/>
      <c r="S151" s="30"/>
      <c r="T151" s="38"/>
      <c r="U151" s="25"/>
      <c r="V151" s="25"/>
      <c r="W151" s="25"/>
      <c r="X151" s="26"/>
    </row>
    <row r="152" spans="1:24" ht="15" x14ac:dyDescent="0.2">
      <c r="A152" s="23">
        <f>(B141-A141)/SUM(A141:B141)</f>
        <v>0.44444444444444442</v>
      </c>
      <c r="B152" s="25">
        <f>(C141-D141)/SUM(C141:D141)</f>
        <v>-0.41176470588235292</v>
      </c>
      <c r="C152" s="25">
        <f t="shared" si="31"/>
        <v>1.6339869281045749E-2</v>
      </c>
      <c r="D152" s="24"/>
      <c r="E152" s="57">
        <f>(F141-E141)/SUM(E141:F141)</f>
        <v>0.14285714285714285</v>
      </c>
      <c r="F152" s="25">
        <f>(G141-H141)/SUM(G141:H141)</f>
        <v>0.625</v>
      </c>
      <c r="G152" s="25">
        <f t="shared" si="32"/>
        <v>0.3839285714285714</v>
      </c>
      <c r="H152" s="24"/>
      <c r="I152" s="23">
        <f>(J141-I141)/SUM(I141:J141)</f>
        <v>7.6923076923076927E-2</v>
      </c>
      <c r="J152" s="25">
        <f>(K141-L141)/SUM(K141:L141)</f>
        <v>0.18181818181818182</v>
      </c>
      <c r="K152" s="25">
        <f t="shared" si="33"/>
        <v>0.12937062937062938</v>
      </c>
      <c r="L152" s="24"/>
      <c r="M152" s="57">
        <f>(N141-M141)/SUM(M141:N141)</f>
        <v>0.5714285714285714</v>
      </c>
      <c r="N152" s="25">
        <f>(O141-P141)/SUM(O141:P141)</f>
        <v>-0.12</v>
      </c>
      <c r="O152" s="25">
        <f t="shared" si="34"/>
        <v>0.2257142857142857</v>
      </c>
      <c r="P152" s="26"/>
      <c r="Q152" s="23"/>
      <c r="R152" s="25"/>
      <c r="S152" s="25"/>
      <c r="T152" s="38"/>
      <c r="U152" s="25"/>
      <c r="V152" s="25"/>
      <c r="W152" s="25"/>
      <c r="X152" s="26"/>
    </row>
    <row r="153" spans="1:24" ht="15" x14ac:dyDescent="0.2">
      <c r="A153" s="23">
        <f>(B142-A142)/SUM(A142:B142)</f>
        <v>0.6</v>
      </c>
      <c r="B153" s="25">
        <f>(C142-D142)/SUM(C142:D142)</f>
        <v>0.46666666666666667</v>
      </c>
      <c r="C153" s="25">
        <f t="shared" si="31"/>
        <v>0.53333333333333333</v>
      </c>
      <c r="D153" s="24"/>
      <c r="E153" s="59">
        <f>(F142-E142)/SUM(E142:F142)</f>
        <v>0.33333333333333331</v>
      </c>
      <c r="F153" s="30">
        <f>(G142-H142)/SUM(G142:H142)</f>
        <v>0.125</v>
      </c>
      <c r="G153" s="30">
        <f t="shared" si="32"/>
        <v>0.22916666666666666</v>
      </c>
      <c r="H153" s="24"/>
      <c r="I153" s="23">
        <f>(J142-I142)/SUM(I142:J142)</f>
        <v>0.14285714285714285</v>
      </c>
      <c r="J153" s="25">
        <f>(K142-L142)/SUM(K142:L142)</f>
        <v>4.7619047619047616E-2</v>
      </c>
      <c r="K153" s="25">
        <f t="shared" si="33"/>
        <v>9.5238095238095233E-2</v>
      </c>
      <c r="L153" s="24"/>
      <c r="M153" s="59">
        <f>(N142-M142)/SUM(M142:N142)</f>
        <v>0.13043478260869565</v>
      </c>
      <c r="N153" s="30">
        <f>(O142-P142)/SUM(O142:P142)</f>
        <v>0.2</v>
      </c>
      <c r="O153" s="30">
        <f t="shared" si="34"/>
        <v>0.16521739130434782</v>
      </c>
      <c r="P153" s="26"/>
      <c r="Q153" s="23"/>
      <c r="R153" s="25"/>
      <c r="S153" s="25"/>
      <c r="T153" s="38"/>
      <c r="U153" s="30"/>
      <c r="V153" s="30"/>
      <c r="W153" s="30"/>
      <c r="X153" s="26"/>
    </row>
    <row r="154" spans="1:24" ht="15" x14ac:dyDescent="0.2">
      <c r="A154" s="23">
        <f>(B143-A143)/SUM(A143:B143)</f>
        <v>1</v>
      </c>
      <c r="B154" s="25">
        <f>(C143-D143)/SUM(C143:D143)</f>
        <v>0.42857142857142855</v>
      </c>
      <c r="C154" s="25">
        <f t="shared" ref="C154:C155" si="35">AVERAGE(A154:B154)</f>
        <v>0.7142857142857143</v>
      </c>
      <c r="D154" s="24"/>
      <c r="E154" s="59">
        <f t="shared" ref="E154:E155" si="36">(F143-E143)/SUM(E143:F143)</f>
        <v>0.84615384615384615</v>
      </c>
      <c r="F154" s="30">
        <f t="shared" ref="F154:F155" si="37">(G143-H143)/SUM(G143:H143)</f>
        <v>-0.14285714285714285</v>
      </c>
      <c r="G154" s="30">
        <f t="shared" ref="G154:G155" si="38">AVERAGE(E154:F154)</f>
        <v>0.35164835164835162</v>
      </c>
      <c r="H154" s="24"/>
      <c r="I154" s="23">
        <f>(J143-I143)/SUM(I143:J143)</f>
        <v>0.23809523809523808</v>
      </c>
      <c r="J154" s="25">
        <f>(K143-L143)/SUM(K143:L143)</f>
        <v>0.30434782608695654</v>
      </c>
      <c r="K154" s="25">
        <f t="shared" si="33"/>
        <v>0.27122153209109734</v>
      </c>
      <c r="L154" s="24"/>
      <c r="M154" s="59">
        <f>(N143-M143)/SUM(M143:N143)</f>
        <v>0.3</v>
      </c>
      <c r="N154" s="30">
        <f>(O143-P143)/SUM(O143:P143)</f>
        <v>0.04</v>
      </c>
      <c r="O154" s="30">
        <f t="shared" si="34"/>
        <v>0.16999999999999998</v>
      </c>
      <c r="P154" s="26"/>
      <c r="Q154" s="23"/>
      <c r="R154" s="25"/>
      <c r="S154" s="25"/>
      <c r="T154" s="38"/>
      <c r="U154" s="30"/>
      <c r="V154" s="30"/>
      <c r="W154" s="30"/>
      <c r="X154" s="26"/>
    </row>
    <row r="155" spans="1:24" ht="15" x14ac:dyDescent="0.2">
      <c r="A155" s="23">
        <f t="shared" ref="A155" si="39">(B144-A144)/SUM(A144:B144)</f>
        <v>0.7142857142857143</v>
      </c>
      <c r="B155" s="25">
        <f>(C144-D144)/SUM(C144:D144)</f>
        <v>0.41176470588235292</v>
      </c>
      <c r="C155" s="25">
        <f t="shared" si="35"/>
        <v>0.56302521008403361</v>
      </c>
      <c r="D155" s="24"/>
      <c r="E155" s="59">
        <f t="shared" si="36"/>
        <v>0.2</v>
      </c>
      <c r="F155" s="30">
        <f t="shared" si="37"/>
        <v>0.125</v>
      </c>
      <c r="G155" s="30">
        <f t="shared" si="38"/>
        <v>0.16250000000000001</v>
      </c>
      <c r="H155" s="24"/>
      <c r="I155" s="23">
        <f>(J144-I144)/SUM(I144:J144)</f>
        <v>0.13043478260869565</v>
      </c>
      <c r="J155" s="25">
        <f>(K144-L144)/SUM(K144:L144)</f>
        <v>0.26315789473684209</v>
      </c>
      <c r="K155" s="25">
        <f t="shared" si="33"/>
        <v>0.19679633867276886</v>
      </c>
      <c r="L155" s="24"/>
      <c r="M155" s="59">
        <f>(N144-M144)/SUM(M144:N144)</f>
        <v>7.6923076923076927E-2</v>
      </c>
      <c r="N155" s="30">
        <f>(O144-P144)/SUM(O144:P144)</f>
        <v>-0.6470588235294118</v>
      </c>
      <c r="O155" s="30">
        <f t="shared" si="34"/>
        <v>-0.28506787330316741</v>
      </c>
      <c r="P155" s="26"/>
      <c r="Q155" s="23"/>
      <c r="R155" s="25"/>
      <c r="S155" s="25"/>
      <c r="T155" s="38"/>
      <c r="U155" s="30"/>
      <c r="V155" s="30"/>
      <c r="W155" s="30"/>
      <c r="X155" s="26"/>
    </row>
    <row r="156" spans="1:24" ht="15" x14ac:dyDescent="0.2">
      <c r="A156" s="23"/>
      <c r="B156" s="25"/>
      <c r="C156" s="25"/>
      <c r="D156" s="24"/>
      <c r="E156" s="58"/>
      <c r="F156" s="24"/>
      <c r="G156" s="24"/>
      <c r="H156" s="24"/>
      <c r="I156" s="23">
        <f t="shared" ref="I156:I158" si="40">(J145-I145)/SUM(I145:J145)</f>
        <v>0.25</v>
      </c>
      <c r="J156" s="25">
        <f t="shared" ref="J156:J158" si="41">(K145-L145)/SUM(K145:L145)</f>
        <v>7.6923076923076927E-2</v>
      </c>
      <c r="K156" s="25">
        <f t="shared" ref="K156:K158" si="42">AVERAGE(I156:J156)</f>
        <v>0.16346153846153846</v>
      </c>
      <c r="L156" s="24"/>
      <c r="M156" s="59">
        <f t="shared" ref="M156:M158" si="43">(N145-M145)/SUM(M145:N145)</f>
        <v>0.14285714285714285</v>
      </c>
      <c r="N156" s="30">
        <f t="shared" ref="N156:N158" si="44">(O145-P145)/SUM(O145:P145)</f>
        <v>0.26315789473684209</v>
      </c>
      <c r="O156" s="30">
        <f t="shared" ref="O156:O158" si="45">AVERAGE(M156:N156)</f>
        <v>0.20300751879699247</v>
      </c>
      <c r="P156" s="26"/>
      <c r="Q156" s="23"/>
      <c r="R156" s="25"/>
      <c r="S156" s="25"/>
      <c r="T156" s="38"/>
      <c r="U156" s="30"/>
      <c r="V156" s="30"/>
      <c r="W156" s="30"/>
      <c r="X156" s="26"/>
    </row>
    <row r="157" spans="1:24" ht="15" x14ac:dyDescent="0.2">
      <c r="A157" s="28"/>
      <c r="B157" s="24"/>
      <c r="C157" s="24"/>
      <c r="D157" s="24"/>
      <c r="E157" s="58"/>
      <c r="F157" s="24"/>
      <c r="G157" s="24"/>
      <c r="H157" s="24"/>
      <c r="I157" s="23">
        <f t="shared" si="40"/>
        <v>4.3478260869565216E-2</v>
      </c>
      <c r="J157" s="25">
        <f t="shared" si="41"/>
        <v>0.13043478260869565</v>
      </c>
      <c r="K157" s="25">
        <f t="shared" si="42"/>
        <v>8.6956521739130432E-2</v>
      </c>
      <c r="L157" s="24"/>
      <c r="M157" s="59">
        <f t="shared" si="43"/>
        <v>0</v>
      </c>
      <c r="N157" s="30">
        <f t="shared" si="44"/>
        <v>0.2</v>
      </c>
      <c r="O157" s="30">
        <f t="shared" si="45"/>
        <v>0.1</v>
      </c>
      <c r="P157" s="26"/>
      <c r="Q157" s="23"/>
      <c r="R157" s="25"/>
      <c r="S157" s="25"/>
      <c r="T157" s="38"/>
      <c r="U157" s="30"/>
      <c r="V157" s="30"/>
      <c r="W157" s="30"/>
      <c r="X157" s="26"/>
    </row>
    <row r="158" spans="1:24" ht="15" x14ac:dyDescent="0.2">
      <c r="A158" s="28"/>
      <c r="B158" s="24"/>
      <c r="C158" s="24"/>
      <c r="D158" s="24"/>
      <c r="E158" s="58"/>
      <c r="F158" s="24"/>
      <c r="G158" s="24"/>
      <c r="H158" s="24"/>
      <c r="I158" s="23">
        <f t="shared" si="40"/>
        <v>-0.17647058823529413</v>
      </c>
      <c r="J158" s="25">
        <f t="shared" si="41"/>
        <v>0.33333333333333331</v>
      </c>
      <c r="K158" s="25">
        <f t="shared" si="42"/>
        <v>7.8431372549019593E-2</v>
      </c>
      <c r="L158" s="24"/>
      <c r="M158" s="59">
        <f t="shared" si="43"/>
        <v>0.5</v>
      </c>
      <c r="N158" s="30">
        <f t="shared" si="44"/>
        <v>0.22222222222222221</v>
      </c>
      <c r="O158" s="30">
        <f t="shared" si="45"/>
        <v>0.3611111111111111</v>
      </c>
      <c r="P158" s="26"/>
      <c r="Q158" s="23"/>
      <c r="R158" s="25"/>
      <c r="S158" s="25"/>
      <c r="T158" s="38"/>
      <c r="U158" s="30"/>
      <c r="V158" s="30"/>
      <c r="W158" s="30"/>
      <c r="X158" s="26"/>
    </row>
    <row r="159" spans="1:24" ht="15" x14ac:dyDescent="0.2">
      <c r="A159" s="28"/>
      <c r="B159" s="24"/>
      <c r="C159" s="24"/>
      <c r="D159" s="24"/>
      <c r="E159" s="58"/>
      <c r="F159" s="24"/>
      <c r="G159" s="24"/>
      <c r="H159" s="24"/>
      <c r="I159" s="23"/>
      <c r="J159" s="25"/>
      <c r="K159" s="25"/>
      <c r="L159" s="24"/>
      <c r="M159" s="59"/>
      <c r="N159" s="30"/>
      <c r="O159" s="30"/>
      <c r="P159" s="26"/>
      <c r="Q159" s="23"/>
      <c r="R159" s="25"/>
      <c r="S159" s="25"/>
      <c r="T159" s="38"/>
      <c r="U159" s="30"/>
      <c r="V159" s="30"/>
      <c r="W159" s="30"/>
      <c r="X159" s="26"/>
    </row>
    <row r="160" spans="1:24" ht="15" x14ac:dyDescent="0.2">
      <c r="A160" s="28"/>
      <c r="B160" s="24"/>
      <c r="C160" s="24"/>
      <c r="D160" s="24"/>
      <c r="E160" s="60"/>
      <c r="F160" s="31"/>
      <c r="G160" s="31"/>
      <c r="H160" s="24"/>
      <c r="I160" s="28"/>
      <c r="J160" s="24"/>
      <c r="K160" s="24"/>
      <c r="L160" s="24"/>
      <c r="M160" s="59"/>
      <c r="N160" s="30"/>
      <c r="O160" s="30"/>
      <c r="P160" s="26"/>
      <c r="Q160" s="28"/>
      <c r="R160" s="24"/>
      <c r="S160" s="24"/>
      <c r="T160" s="38"/>
      <c r="U160" s="30"/>
      <c r="V160" s="30"/>
      <c r="W160" s="30"/>
      <c r="X160" s="26"/>
    </row>
    <row r="161" spans="1:24" ht="15" x14ac:dyDescent="0.2">
      <c r="A161" s="28"/>
      <c r="B161" s="24"/>
      <c r="C161" s="24"/>
      <c r="D161" s="24"/>
      <c r="E161" s="58"/>
      <c r="F161" s="24"/>
      <c r="G161" s="24"/>
      <c r="H161" s="25" t="s">
        <v>12</v>
      </c>
      <c r="I161" s="28"/>
      <c r="J161" s="24"/>
      <c r="K161" s="24"/>
      <c r="L161" s="24"/>
      <c r="M161" s="58"/>
      <c r="N161" s="24"/>
      <c r="O161" s="24"/>
      <c r="P161" s="26"/>
      <c r="Q161" s="28"/>
      <c r="R161" s="24"/>
      <c r="S161" s="24"/>
      <c r="T161" s="38"/>
      <c r="U161" s="24"/>
      <c r="V161" s="24"/>
      <c r="W161" s="24"/>
      <c r="X161" s="27"/>
    </row>
    <row r="162" spans="1:24" ht="15" x14ac:dyDescent="0.2">
      <c r="A162" s="28"/>
      <c r="B162" s="30" t="s">
        <v>55</v>
      </c>
      <c r="C162" s="2">
        <f>AVERAGE(C151:C161)</f>
        <v>0.36997198879551818</v>
      </c>
      <c r="D162" s="24"/>
      <c r="E162" s="57" t="s">
        <v>13</v>
      </c>
      <c r="F162" s="30" t="s">
        <v>55</v>
      </c>
      <c r="G162" s="2">
        <f>AVERAGE(G151:G161)</f>
        <v>0.22285131535131533</v>
      </c>
      <c r="H162" s="24"/>
      <c r="I162" s="28"/>
      <c r="J162" s="30" t="s">
        <v>55</v>
      </c>
      <c r="K162" s="2">
        <f>AVERAGE(K151:K161)</f>
        <v>0.14277738277225085</v>
      </c>
      <c r="L162" s="24"/>
      <c r="M162" s="57" t="s">
        <v>13</v>
      </c>
      <c r="N162" s="30" t="s">
        <v>55</v>
      </c>
      <c r="O162" s="2">
        <f>AVERAGE(O151:O161)</f>
        <v>0.12345018515532716</v>
      </c>
      <c r="P162" s="26"/>
      <c r="Q162" s="28"/>
      <c r="R162" s="30"/>
      <c r="S162" s="30"/>
      <c r="T162" s="38"/>
      <c r="U162" s="25"/>
      <c r="V162" s="30"/>
      <c r="W162" s="30"/>
      <c r="X162" s="26"/>
    </row>
    <row r="163" spans="1:24" ht="15" x14ac:dyDescent="0.2">
      <c r="A163" s="29"/>
      <c r="B163" s="30" t="s">
        <v>14</v>
      </c>
      <c r="C163" s="30">
        <f>STDEV(C151:C161)/SQRT(COUNT(C151:C161))</f>
        <v>0.14629419761766913</v>
      </c>
      <c r="D163" s="30"/>
      <c r="E163" s="59"/>
      <c r="F163" s="30" t="s">
        <v>14</v>
      </c>
      <c r="G163" s="30">
        <f>STDEV(G151:G161)/SQRT(COUNT(G151:G161))</f>
        <v>7.1357004219826048E-2</v>
      </c>
      <c r="H163" s="24"/>
      <c r="I163" s="29"/>
      <c r="J163" s="30" t="s">
        <v>14</v>
      </c>
      <c r="K163" s="30">
        <f>STDEV(K151:K161)/SQRT(COUNT(K151:K161))</f>
        <v>2.315529728227831E-2</v>
      </c>
      <c r="L163" s="30"/>
      <c r="M163" s="59"/>
      <c r="N163" s="30" t="s">
        <v>14</v>
      </c>
      <c r="O163" s="30">
        <f>STDEV(O151:O161)/SQRT(COUNT(O151:O161))</f>
        <v>6.6864560972642401E-2</v>
      </c>
      <c r="P163" s="26"/>
      <c r="Q163" s="29"/>
      <c r="R163" s="30"/>
      <c r="S163" s="30"/>
      <c r="T163" s="40"/>
      <c r="U163" s="30"/>
      <c r="V163" s="30"/>
      <c r="W163" s="30"/>
      <c r="X163" s="26"/>
    </row>
    <row r="164" spans="1:24" ht="16" thickBot="1" x14ac:dyDescent="0.25">
      <c r="A164" s="32"/>
      <c r="B164" s="33" t="s">
        <v>15</v>
      </c>
      <c r="C164" s="33">
        <f>COUNT(C151:C161)</f>
        <v>5</v>
      </c>
      <c r="D164" s="34"/>
      <c r="E164" s="61"/>
      <c r="F164" s="33" t="s">
        <v>15</v>
      </c>
      <c r="G164" s="33">
        <f>COUNT(G151:G161)</f>
        <v>5</v>
      </c>
      <c r="H164" s="34"/>
      <c r="I164" s="32"/>
      <c r="J164" s="33" t="s">
        <v>15</v>
      </c>
      <c r="K164" s="33">
        <f>COUNT(K151:K161)</f>
        <v>8</v>
      </c>
      <c r="L164" s="34"/>
      <c r="M164" s="61"/>
      <c r="N164" s="33" t="s">
        <v>15</v>
      </c>
      <c r="O164" s="33">
        <f>COUNT(O151:O161)</f>
        <v>8</v>
      </c>
      <c r="P164" s="35"/>
      <c r="Q164" s="32"/>
      <c r="R164" s="33"/>
      <c r="S164" s="33"/>
      <c r="T164" s="41"/>
      <c r="U164" s="34"/>
      <c r="V164" s="33"/>
      <c r="W164" s="33"/>
      <c r="X164" s="35"/>
    </row>
    <row r="165" spans="1:24" x14ac:dyDescent="0.15">
      <c r="A165" s="46" t="s">
        <v>54</v>
      </c>
      <c r="B165" s="43" t="s">
        <v>3</v>
      </c>
      <c r="C165" s="43" t="s">
        <v>4</v>
      </c>
    </row>
    <row r="166" spans="1:24" x14ac:dyDescent="0.15">
      <c r="A166" s="47">
        <v>20190821</v>
      </c>
      <c r="B166" s="47">
        <f>C151</f>
        <v>2.287581699346404E-2</v>
      </c>
      <c r="C166" s="47">
        <f>G151</f>
        <v>-1.2987012987012991E-2</v>
      </c>
      <c r="I166" s="12"/>
    </row>
    <row r="167" spans="1:24" ht="15" x14ac:dyDescent="0.2">
      <c r="A167" s="47"/>
      <c r="B167" s="47">
        <f>C152</f>
        <v>1.6339869281045749E-2</v>
      </c>
      <c r="C167" s="47">
        <f>G152</f>
        <v>0.3839285714285714</v>
      </c>
      <c r="H167" s="30"/>
      <c r="I167" s="30"/>
      <c r="J167" s="30"/>
    </row>
    <row r="168" spans="1:24" ht="15" x14ac:dyDescent="0.2">
      <c r="A168" s="47"/>
      <c r="B168" s="47">
        <f>C153</f>
        <v>0.53333333333333333</v>
      </c>
      <c r="C168" s="47">
        <f t="shared" ref="C168:C170" si="46">G153</f>
        <v>0.22916666666666666</v>
      </c>
      <c r="H168" s="30"/>
      <c r="I168" s="30"/>
      <c r="J168" s="30"/>
    </row>
    <row r="169" spans="1:24" ht="15" x14ac:dyDescent="0.2">
      <c r="A169" s="47"/>
      <c r="B169" s="47">
        <f>C154</f>
        <v>0.7142857142857143</v>
      </c>
      <c r="C169" s="47">
        <f t="shared" si="46"/>
        <v>0.35164835164835162</v>
      </c>
      <c r="H169" s="30"/>
      <c r="I169" s="30"/>
      <c r="J169" s="30"/>
    </row>
    <row r="170" spans="1:24" ht="15" x14ac:dyDescent="0.2">
      <c r="A170" s="47"/>
      <c r="B170" s="47">
        <f>C155</f>
        <v>0.56302521008403361</v>
      </c>
      <c r="C170" s="47">
        <f t="shared" si="46"/>
        <v>0.16250000000000001</v>
      </c>
      <c r="H170" s="30"/>
      <c r="I170" s="30"/>
      <c r="J170" s="30"/>
    </row>
    <row r="171" spans="1:24" x14ac:dyDescent="0.15">
      <c r="A171" s="47"/>
      <c r="B171" s="47"/>
      <c r="C171" s="47"/>
    </row>
    <row r="172" spans="1:24" x14ac:dyDescent="0.15">
      <c r="A172" s="47"/>
      <c r="B172" s="47"/>
      <c r="C172" s="47"/>
    </row>
    <row r="173" spans="1:24" x14ac:dyDescent="0.15">
      <c r="A173" s="47"/>
      <c r="B173" s="47"/>
      <c r="C173" s="47"/>
    </row>
    <row r="174" spans="1:24" x14ac:dyDescent="0.15">
      <c r="A174" s="47"/>
      <c r="B174" s="47"/>
      <c r="C174" s="47"/>
    </row>
    <row r="175" spans="1:24" x14ac:dyDescent="0.15">
      <c r="A175" s="47"/>
      <c r="B175" s="47"/>
      <c r="C175" s="47"/>
    </row>
    <row r="176" spans="1:24" x14ac:dyDescent="0.15">
      <c r="A176" s="47">
        <v>20210311</v>
      </c>
      <c r="B176" s="47">
        <f>K151</f>
        <v>0.12074303405572756</v>
      </c>
      <c r="C176" s="47">
        <f>O151</f>
        <v>4.7619047619047616E-2</v>
      </c>
    </row>
    <row r="177" spans="1:10" x14ac:dyDescent="0.15">
      <c r="A177" s="47"/>
      <c r="B177" s="47">
        <f t="shared" ref="B177:B183" si="47">K152</f>
        <v>0.12937062937062938</v>
      </c>
      <c r="C177" s="47">
        <f t="shared" ref="C177:C183" si="48">O152</f>
        <v>0.2257142857142857</v>
      </c>
    </row>
    <row r="178" spans="1:10" x14ac:dyDescent="0.15">
      <c r="A178" s="47"/>
      <c r="B178" s="47">
        <f t="shared" si="47"/>
        <v>9.5238095238095233E-2</v>
      </c>
      <c r="C178" s="47">
        <f t="shared" si="48"/>
        <v>0.16521739130434782</v>
      </c>
    </row>
    <row r="179" spans="1:10" x14ac:dyDescent="0.15">
      <c r="A179" s="47"/>
      <c r="B179" s="47">
        <f t="shared" si="47"/>
        <v>0.27122153209109734</v>
      </c>
      <c r="C179" s="47">
        <f t="shared" si="48"/>
        <v>0.16999999999999998</v>
      </c>
    </row>
    <row r="180" spans="1:10" x14ac:dyDescent="0.15">
      <c r="A180" s="47"/>
      <c r="B180" s="47">
        <f t="shared" si="47"/>
        <v>0.19679633867276886</v>
      </c>
      <c r="C180" s="47">
        <f t="shared" si="48"/>
        <v>-0.28506787330316741</v>
      </c>
    </row>
    <row r="181" spans="1:10" x14ac:dyDescent="0.15">
      <c r="A181" s="47"/>
      <c r="B181" s="47">
        <f>K156</f>
        <v>0.16346153846153846</v>
      </c>
      <c r="C181" s="47">
        <f t="shared" si="48"/>
        <v>0.20300751879699247</v>
      </c>
    </row>
    <row r="182" spans="1:10" x14ac:dyDescent="0.15">
      <c r="A182" s="47"/>
      <c r="B182" s="47">
        <f t="shared" si="47"/>
        <v>8.6956521739130432E-2</v>
      </c>
      <c r="C182" s="47">
        <f t="shared" si="48"/>
        <v>0.1</v>
      </c>
    </row>
    <row r="183" spans="1:10" x14ac:dyDescent="0.15">
      <c r="A183" s="47"/>
      <c r="B183" s="47">
        <f t="shared" si="47"/>
        <v>7.8431372549019593E-2</v>
      </c>
      <c r="C183" s="47">
        <f t="shared" si="48"/>
        <v>0.3611111111111111</v>
      </c>
    </row>
    <row r="184" spans="1:10" x14ac:dyDescent="0.15">
      <c r="A184" s="47"/>
      <c r="B184" s="47"/>
      <c r="C184" s="47"/>
    </row>
    <row r="185" spans="1:10" x14ac:dyDescent="0.15">
      <c r="A185" s="47"/>
      <c r="B185" s="47"/>
      <c r="C185" s="47"/>
    </row>
    <row r="186" spans="1:10" x14ac:dyDescent="0.15">
      <c r="A186" s="47"/>
      <c r="B186" s="47"/>
      <c r="C186" s="47"/>
    </row>
    <row r="187" spans="1:10" ht="28" x14ac:dyDescent="0.15">
      <c r="A187" s="47"/>
      <c r="B187" s="47"/>
      <c r="C187" s="47"/>
      <c r="E187" s="107" t="s">
        <v>68</v>
      </c>
      <c r="F187" s="105"/>
      <c r="H187" s="104" t="s">
        <v>82</v>
      </c>
      <c r="I187" s="105"/>
      <c r="J187" s="105"/>
    </row>
    <row r="188" spans="1:10" x14ac:dyDescent="0.15">
      <c r="A188" s="47"/>
      <c r="B188" s="47"/>
      <c r="C188" s="47"/>
      <c r="E188" s="107" t="s">
        <v>61</v>
      </c>
      <c r="F188" s="109" t="s">
        <v>70</v>
      </c>
      <c r="H188" s="104" t="s">
        <v>83</v>
      </c>
      <c r="I188" s="112">
        <v>0.81299999999999994</v>
      </c>
      <c r="J188" s="105">
        <v>0.9012</v>
      </c>
    </row>
    <row r="189" spans="1:10" x14ac:dyDescent="0.15">
      <c r="A189" s="47"/>
      <c r="B189" s="47"/>
      <c r="C189" s="47"/>
      <c r="E189" s="107" t="s">
        <v>63</v>
      </c>
      <c r="F189" s="109">
        <v>0.4199</v>
      </c>
      <c r="H189" s="104" t="s">
        <v>63</v>
      </c>
      <c r="I189" s="112">
        <v>9.7999999999999997E-3</v>
      </c>
      <c r="J189" s="105">
        <v>0.13880000000000001</v>
      </c>
    </row>
    <row r="190" spans="1:10" x14ac:dyDescent="0.15">
      <c r="A190" s="47"/>
      <c r="B190" s="47"/>
      <c r="C190" s="47"/>
      <c r="E190" s="107" t="s">
        <v>64</v>
      </c>
      <c r="F190" s="109" t="s">
        <v>65</v>
      </c>
      <c r="H190" s="104" t="s">
        <v>84</v>
      </c>
      <c r="I190" s="112" t="s">
        <v>67</v>
      </c>
      <c r="J190" s="105" t="s">
        <v>73</v>
      </c>
    </row>
    <row r="191" spans="1:10" ht="28" x14ac:dyDescent="0.15">
      <c r="A191" s="47"/>
      <c r="B191" s="47"/>
      <c r="C191" s="47"/>
      <c r="E191" s="107" t="s">
        <v>66</v>
      </c>
      <c r="F191" s="109" t="s">
        <v>67</v>
      </c>
      <c r="H191" s="104" t="s">
        <v>64</v>
      </c>
      <c r="I191" s="112" t="s">
        <v>85</v>
      </c>
      <c r="J191" s="105" t="s">
        <v>65</v>
      </c>
    </row>
    <row r="192" spans="1:10" x14ac:dyDescent="0.15">
      <c r="A192" s="47"/>
      <c r="B192" s="47"/>
      <c r="C192" s="47"/>
    </row>
    <row r="193" spans="1:32" x14ac:dyDescent="0.15">
      <c r="A193" s="47"/>
      <c r="B193" s="47"/>
      <c r="C193" s="47"/>
    </row>
    <row r="194" spans="1:32" x14ac:dyDescent="0.15">
      <c r="A194" s="47"/>
      <c r="B194" s="47"/>
      <c r="C194" s="47"/>
    </row>
    <row r="195" spans="1:32" x14ac:dyDescent="0.15">
      <c r="A195" s="47"/>
      <c r="B195" s="47"/>
      <c r="C195" s="47"/>
    </row>
    <row r="196" spans="1:32" x14ac:dyDescent="0.15">
      <c r="A196" s="43" t="s">
        <v>11</v>
      </c>
      <c r="B196" s="44">
        <f>AVERAGE(B166:B195)</f>
        <v>0.23015992355043063</v>
      </c>
      <c r="C196" s="44">
        <f>AVERAGE(C166:C195)</f>
        <v>0.16168138907686108</v>
      </c>
    </row>
    <row r="197" spans="1:32" ht="15" x14ac:dyDescent="0.2">
      <c r="A197" s="43" t="s">
        <v>14</v>
      </c>
      <c r="B197" s="45">
        <f>STDEV(B166:B195)/SQRT(COUNT(B166:B195))</f>
        <v>6.2884100600504214E-2</v>
      </c>
      <c r="C197" s="45">
        <f>STDEV(C166:C195)/SQRT(COUNT(C166:C195))</f>
        <v>4.9523817945004461E-2</v>
      </c>
    </row>
    <row r="198" spans="1:32" x14ac:dyDescent="0.15">
      <c r="A198" s="43" t="s">
        <v>15</v>
      </c>
      <c r="B198" s="44">
        <f>COUNT(B166:B195)</f>
        <v>13</v>
      </c>
      <c r="C198" s="44">
        <f>COUNT(C166:C195)</f>
        <v>13</v>
      </c>
    </row>
    <row r="199" spans="1:32" x14ac:dyDescent="0.15">
      <c r="A199" s="43" t="s">
        <v>56</v>
      </c>
      <c r="B199" s="44">
        <f>TTEST(B166:B195,B166:B195,2,2)</f>
        <v>1</v>
      </c>
      <c r="C199" s="44">
        <f>TTEST(B166:B195,C166:C195,2,2)</f>
        <v>0.40072791917951289</v>
      </c>
    </row>
    <row r="201" spans="1:32" s="18" customFormat="1" ht="17" thickBot="1" x14ac:dyDescent="0.25">
      <c r="A201" s="17" t="s">
        <v>50</v>
      </c>
      <c r="B201" s="17"/>
      <c r="C201" s="17"/>
      <c r="D201" s="17"/>
      <c r="E201" s="17"/>
      <c r="F201" s="17"/>
      <c r="G201" s="17"/>
    </row>
    <row r="202" spans="1:32" ht="15" x14ac:dyDescent="0.2">
      <c r="A202" s="42" t="s">
        <v>16</v>
      </c>
      <c r="B202" s="36"/>
      <c r="C202" s="36"/>
      <c r="D202" s="36"/>
      <c r="E202" s="36"/>
      <c r="F202" s="36"/>
      <c r="G202" s="36"/>
      <c r="H202" s="36"/>
      <c r="I202" s="42" t="s">
        <v>17</v>
      </c>
      <c r="J202" s="36"/>
      <c r="K202" s="36"/>
      <c r="L202" s="36"/>
      <c r="M202" s="36"/>
      <c r="N202" s="36"/>
      <c r="O202" s="36"/>
      <c r="P202" s="37"/>
      <c r="Q202" s="78" t="s">
        <v>18</v>
      </c>
      <c r="R202" s="36"/>
      <c r="S202" s="36"/>
      <c r="T202" s="36"/>
      <c r="U202" s="36"/>
      <c r="V202" s="36"/>
      <c r="W202" s="36"/>
      <c r="X202" s="36"/>
      <c r="Y202" s="42" t="s">
        <v>19</v>
      </c>
      <c r="Z202" s="36"/>
      <c r="AA202" s="36"/>
      <c r="AB202" s="36"/>
      <c r="AC202" s="36"/>
      <c r="AD202" s="36"/>
      <c r="AE202" s="36"/>
      <c r="AF202" s="37"/>
    </row>
    <row r="203" spans="1:32" ht="15" x14ac:dyDescent="0.2">
      <c r="A203" s="116" t="s">
        <v>3</v>
      </c>
      <c r="B203" s="114"/>
      <c r="C203" s="114"/>
      <c r="D203" s="117"/>
      <c r="E203" s="113" t="s">
        <v>4</v>
      </c>
      <c r="F203" s="114"/>
      <c r="G203" s="114"/>
      <c r="H203" s="114"/>
      <c r="I203" s="116" t="s">
        <v>3</v>
      </c>
      <c r="J203" s="114"/>
      <c r="K203" s="114"/>
      <c r="L203" s="114"/>
      <c r="M203" s="113" t="s">
        <v>4</v>
      </c>
      <c r="N203" s="114"/>
      <c r="O203" s="114"/>
      <c r="P203" s="115"/>
      <c r="Q203" s="114" t="s">
        <v>3</v>
      </c>
      <c r="R203" s="114"/>
      <c r="S203" s="114"/>
      <c r="T203" s="114"/>
      <c r="U203" s="113" t="s">
        <v>4</v>
      </c>
      <c r="V203" s="114"/>
      <c r="W203" s="114"/>
      <c r="X203" s="114"/>
      <c r="Y203" s="116" t="s">
        <v>3</v>
      </c>
      <c r="Z203" s="114"/>
      <c r="AA203" s="114"/>
      <c r="AB203" s="114"/>
      <c r="AC203" s="113" t="s">
        <v>4</v>
      </c>
      <c r="AD203" s="114"/>
      <c r="AE203" s="114"/>
      <c r="AF203" s="115"/>
    </row>
    <row r="204" spans="1:32" ht="15" x14ac:dyDescent="0.2">
      <c r="A204" s="23" t="s">
        <v>5</v>
      </c>
      <c r="B204" s="24"/>
      <c r="C204" s="25" t="s">
        <v>6</v>
      </c>
      <c r="D204" s="24"/>
      <c r="E204" s="57" t="s">
        <v>5</v>
      </c>
      <c r="F204" s="24"/>
      <c r="G204" s="25" t="s">
        <v>6</v>
      </c>
      <c r="H204" s="24"/>
      <c r="I204" s="23" t="s">
        <v>5</v>
      </c>
      <c r="J204" s="24"/>
      <c r="K204" s="25" t="s">
        <v>6</v>
      </c>
      <c r="L204" s="24"/>
      <c r="M204" s="57" t="s">
        <v>5</v>
      </c>
      <c r="N204" s="24"/>
      <c r="O204" s="25" t="s">
        <v>6</v>
      </c>
      <c r="P204" s="26"/>
      <c r="Q204" s="25" t="s">
        <v>5</v>
      </c>
      <c r="R204" s="24"/>
      <c r="S204" s="25" t="s">
        <v>6</v>
      </c>
      <c r="T204" s="24"/>
      <c r="U204" s="57" t="s">
        <v>5</v>
      </c>
      <c r="V204" s="24"/>
      <c r="W204" s="25" t="s">
        <v>6</v>
      </c>
      <c r="X204" s="24"/>
      <c r="Y204" s="23" t="s">
        <v>5</v>
      </c>
      <c r="Z204" s="24"/>
      <c r="AA204" s="25" t="s">
        <v>6</v>
      </c>
      <c r="AB204" s="24"/>
      <c r="AC204" s="57" t="s">
        <v>5</v>
      </c>
      <c r="AD204" s="24"/>
      <c r="AE204" s="25" t="s">
        <v>6</v>
      </c>
      <c r="AF204" s="26"/>
    </row>
    <row r="205" spans="1:32" ht="15" x14ac:dyDescent="0.2">
      <c r="A205" s="1" t="s">
        <v>7</v>
      </c>
      <c r="B205" s="1" t="s">
        <v>8</v>
      </c>
      <c r="C205" s="1" t="s">
        <v>7</v>
      </c>
      <c r="D205" s="25" t="s">
        <v>8</v>
      </c>
      <c r="E205" s="57" t="s">
        <v>7</v>
      </c>
      <c r="F205" s="25" t="s">
        <v>8</v>
      </c>
      <c r="G205" s="25" t="s">
        <v>7</v>
      </c>
      <c r="H205" s="25" t="s">
        <v>8</v>
      </c>
      <c r="I205" s="23" t="s">
        <v>7</v>
      </c>
      <c r="J205" s="25" t="s">
        <v>8</v>
      </c>
      <c r="K205" s="25" t="s">
        <v>7</v>
      </c>
      <c r="L205" s="25" t="s">
        <v>8</v>
      </c>
      <c r="M205" s="57" t="s">
        <v>7</v>
      </c>
      <c r="N205" s="25" t="s">
        <v>8</v>
      </c>
      <c r="O205" s="25" t="s">
        <v>7</v>
      </c>
      <c r="P205" s="27" t="s">
        <v>8</v>
      </c>
      <c r="Q205" s="25" t="s">
        <v>7</v>
      </c>
      <c r="R205" s="1" t="s">
        <v>8</v>
      </c>
      <c r="S205" s="1" t="s">
        <v>7</v>
      </c>
      <c r="T205" s="25" t="s">
        <v>8</v>
      </c>
      <c r="U205" s="57" t="s">
        <v>7</v>
      </c>
      <c r="V205" s="25" t="s">
        <v>8</v>
      </c>
      <c r="W205" s="25" t="s">
        <v>7</v>
      </c>
      <c r="X205" s="25" t="s">
        <v>8</v>
      </c>
      <c r="Y205" s="23" t="s">
        <v>7</v>
      </c>
      <c r="Z205" s="25" t="s">
        <v>8</v>
      </c>
      <c r="AA205" s="25" t="s">
        <v>7</v>
      </c>
      <c r="AB205" s="25" t="s">
        <v>8</v>
      </c>
      <c r="AC205" s="57" t="s">
        <v>7</v>
      </c>
      <c r="AD205" s="25" t="s">
        <v>8</v>
      </c>
      <c r="AE205" s="25" t="s">
        <v>7</v>
      </c>
      <c r="AF205" s="27" t="s">
        <v>8</v>
      </c>
    </row>
    <row r="206" spans="1:32" ht="15" x14ac:dyDescent="0.2">
      <c r="A206" s="1">
        <v>14</v>
      </c>
      <c r="B206" s="1">
        <v>10</v>
      </c>
      <c r="C206" s="1">
        <v>13</v>
      </c>
      <c r="D206" s="25">
        <v>11</v>
      </c>
      <c r="E206" s="57">
        <v>3</v>
      </c>
      <c r="F206" s="25">
        <v>27</v>
      </c>
      <c r="G206" s="25">
        <v>9</v>
      </c>
      <c r="H206" s="25">
        <v>17</v>
      </c>
      <c r="I206" s="23">
        <v>26</v>
      </c>
      <c r="J206" s="25">
        <v>2</v>
      </c>
      <c r="K206" s="25">
        <v>20</v>
      </c>
      <c r="L206" s="25">
        <v>1</v>
      </c>
      <c r="M206" s="57">
        <v>3</v>
      </c>
      <c r="N206" s="25">
        <v>10</v>
      </c>
      <c r="O206" s="25">
        <v>10</v>
      </c>
      <c r="P206" s="27">
        <v>13</v>
      </c>
      <c r="Q206" s="25">
        <v>12</v>
      </c>
      <c r="R206" s="1">
        <v>17</v>
      </c>
      <c r="S206" s="1">
        <v>20</v>
      </c>
      <c r="T206" s="25">
        <v>9</v>
      </c>
      <c r="U206" s="57">
        <v>9</v>
      </c>
      <c r="V206" s="25">
        <v>18</v>
      </c>
      <c r="W206" s="25">
        <v>17</v>
      </c>
      <c r="X206" s="25">
        <v>5</v>
      </c>
      <c r="Y206" s="23">
        <v>16</v>
      </c>
      <c r="Z206" s="25">
        <v>11</v>
      </c>
      <c r="AA206" s="25">
        <v>21</v>
      </c>
      <c r="AB206" s="25">
        <v>6</v>
      </c>
      <c r="AC206" s="57">
        <v>17</v>
      </c>
      <c r="AD206" s="25">
        <v>9</v>
      </c>
      <c r="AE206" s="25">
        <v>8</v>
      </c>
      <c r="AF206" s="27">
        <v>16</v>
      </c>
    </row>
    <row r="207" spans="1:32" ht="15" x14ac:dyDescent="0.2">
      <c r="A207" s="1">
        <v>15</v>
      </c>
      <c r="B207" s="1">
        <v>11</v>
      </c>
      <c r="C207" s="1">
        <v>12</v>
      </c>
      <c r="D207" s="25">
        <v>15</v>
      </c>
      <c r="E207" s="57">
        <v>6</v>
      </c>
      <c r="F207" s="25">
        <v>24</v>
      </c>
      <c r="G207" s="25">
        <v>8</v>
      </c>
      <c r="H207" s="25">
        <v>20</v>
      </c>
      <c r="I207" s="23">
        <v>6</v>
      </c>
      <c r="J207" s="25">
        <v>19</v>
      </c>
      <c r="K207" s="25">
        <v>16</v>
      </c>
      <c r="L207" s="25">
        <v>10</v>
      </c>
      <c r="M207" s="57">
        <v>6</v>
      </c>
      <c r="N207" s="25">
        <v>20</v>
      </c>
      <c r="O207" s="25">
        <v>14</v>
      </c>
      <c r="P207" s="27">
        <v>15</v>
      </c>
      <c r="Q207" s="25">
        <v>3</v>
      </c>
      <c r="R207" s="1">
        <v>26</v>
      </c>
      <c r="S207" s="1">
        <v>16</v>
      </c>
      <c r="T207" s="25">
        <v>13</v>
      </c>
      <c r="U207" s="57">
        <v>6</v>
      </c>
      <c r="V207" s="25">
        <v>20</v>
      </c>
      <c r="W207" s="25">
        <v>12</v>
      </c>
      <c r="X207" s="25">
        <v>19</v>
      </c>
      <c r="Y207" s="23">
        <v>11</v>
      </c>
      <c r="Z207" s="25">
        <v>12</v>
      </c>
      <c r="AA207" s="25">
        <v>22</v>
      </c>
      <c r="AB207" s="25">
        <v>5</v>
      </c>
      <c r="AC207" s="57">
        <v>17</v>
      </c>
      <c r="AD207" s="25">
        <v>12</v>
      </c>
      <c r="AE207" s="25">
        <v>24</v>
      </c>
      <c r="AF207" s="27">
        <v>4</v>
      </c>
    </row>
    <row r="208" spans="1:32" ht="15" x14ac:dyDescent="0.2">
      <c r="A208" s="1">
        <v>5</v>
      </c>
      <c r="B208" s="1">
        <v>25</v>
      </c>
      <c r="C208" s="1">
        <v>9</v>
      </c>
      <c r="D208" s="25">
        <v>18</v>
      </c>
      <c r="E208" s="57">
        <v>12</v>
      </c>
      <c r="F208" s="25">
        <v>18</v>
      </c>
      <c r="G208" s="25">
        <v>17</v>
      </c>
      <c r="H208" s="25">
        <v>10</v>
      </c>
      <c r="I208" s="23">
        <v>5</v>
      </c>
      <c r="J208" s="25">
        <v>19</v>
      </c>
      <c r="K208" s="25">
        <v>16</v>
      </c>
      <c r="L208" s="25">
        <v>11</v>
      </c>
      <c r="M208" s="57">
        <v>3</v>
      </c>
      <c r="N208" s="25">
        <v>25</v>
      </c>
      <c r="O208" s="25">
        <v>12</v>
      </c>
      <c r="P208" s="27">
        <v>15</v>
      </c>
      <c r="Q208" s="25">
        <v>1</v>
      </c>
      <c r="R208" s="1">
        <v>25</v>
      </c>
      <c r="S208" s="1">
        <v>8</v>
      </c>
      <c r="T208" s="25">
        <v>16</v>
      </c>
      <c r="U208" s="57">
        <v>5</v>
      </c>
      <c r="V208" s="25">
        <v>21</v>
      </c>
      <c r="W208" s="25">
        <v>10</v>
      </c>
      <c r="X208" s="25">
        <v>17</v>
      </c>
      <c r="Y208" s="23">
        <v>5</v>
      </c>
      <c r="Z208" s="25">
        <v>20</v>
      </c>
      <c r="AA208" s="25">
        <v>18</v>
      </c>
      <c r="AB208" s="25">
        <v>5</v>
      </c>
      <c r="AC208" s="57">
        <v>12</v>
      </c>
      <c r="AD208" s="25">
        <v>16</v>
      </c>
      <c r="AE208" s="25">
        <v>19</v>
      </c>
      <c r="AF208" s="27">
        <v>6</v>
      </c>
    </row>
    <row r="209" spans="1:32" ht="15" x14ac:dyDescent="0.2">
      <c r="A209" s="1">
        <v>15</v>
      </c>
      <c r="B209" s="1">
        <v>16</v>
      </c>
      <c r="C209" s="1">
        <v>12</v>
      </c>
      <c r="D209" s="25">
        <v>15</v>
      </c>
      <c r="E209" s="57">
        <v>13</v>
      </c>
      <c r="F209" s="25">
        <v>15</v>
      </c>
      <c r="G209" s="25">
        <v>17</v>
      </c>
      <c r="H209" s="25">
        <v>13</v>
      </c>
      <c r="I209" s="23">
        <v>3</v>
      </c>
      <c r="J209" s="25">
        <v>23</v>
      </c>
      <c r="K209" s="25">
        <v>8</v>
      </c>
      <c r="L209" s="25">
        <v>18</v>
      </c>
      <c r="M209" s="57">
        <v>3</v>
      </c>
      <c r="N209" s="25">
        <v>24</v>
      </c>
      <c r="O209" s="25">
        <v>7</v>
      </c>
      <c r="P209" s="27">
        <v>23</v>
      </c>
      <c r="Q209" s="25">
        <v>9</v>
      </c>
      <c r="R209" s="1">
        <v>21</v>
      </c>
      <c r="S209" s="1">
        <v>15</v>
      </c>
      <c r="T209" s="25">
        <v>14</v>
      </c>
      <c r="U209" s="57">
        <v>4</v>
      </c>
      <c r="V209" s="25">
        <v>22</v>
      </c>
      <c r="W209" s="25">
        <v>16</v>
      </c>
      <c r="X209" s="25">
        <v>10</v>
      </c>
      <c r="Y209" s="23">
        <v>11</v>
      </c>
      <c r="Z209" s="25">
        <v>16</v>
      </c>
      <c r="AA209" s="25">
        <v>20</v>
      </c>
      <c r="AB209" s="25">
        <v>7</v>
      </c>
      <c r="AC209" s="57">
        <v>7</v>
      </c>
      <c r="AD209" s="25">
        <v>17</v>
      </c>
      <c r="AE209" s="25">
        <v>21</v>
      </c>
      <c r="AF209" s="27">
        <v>4</v>
      </c>
    </row>
    <row r="210" spans="1:32" ht="15" x14ac:dyDescent="0.2">
      <c r="A210" s="1">
        <v>9</v>
      </c>
      <c r="B210" s="1">
        <v>16</v>
      </c>
      <c r="C210" s="1">
        <v>14</v>
      </c>
      <c r="D210" s="25">
        <v>14</v>
      </c>
      <c r="E210" s="57">
        <v>12</v>
      </c>
      <c r="F210" s="25">
        <v>16</v>
      </c>
      <c r="G210" s="25">
        <v>16</v>
      </c>
      <c r="H210" s="25">
        <v>11</v>
      </c>
      <c r="I210" s="23">
        <v>5</v>
      </c>
      <c r="J210" s="25">
        <v>22</v>
      </c>
      <c r="K210" s="25">
        <v>8</v>
      </c>
      <c r="L210" s="25">
        <v>20</v>
      </c>
      <c r="M210" s="57">
        <v>2</v>
      </c>
      <c r="N210" s="25">
        <v>24</v>
      </c>
      <c r="O210" s="25">
        <v>6</v>
      </c>
      <c r="P210" s="27">
        <v>13</v>
      </c>
      <c r="Q210" s="25">
        <v>13</v>
      </c>
      <c r="R210" s="1">
        <v>17</v>
      </c>
      <c r="S210" s="1">
        <v>18</v>
      </c>
      <c r="T210" s="25">
        <v>9</v>
      </c>
      <c r="U210" s="57">
        <v>3</v>
      </c>
      <c r="V210" s="25">
        <v>21</v>
      </c>
      <c r="W210" s="25">
        <v>16</v>
      </c>
      <c r="X210" s="25">
        <v>9</v>
      </c>
      <c r="Y210" s="23">
        <v>7</v>
      </c>
      <c r="Z210" s="25">
        <v>19</v>
      </c>
      <c r="AA210" s="25">
        <v>19</v>
      </c>
      <c r="AB210" s="25">
        <v>7</v>
      </c>
      <c r="AC210" s="57">
        <v>13</v>
      </c>
      <c r="AD210" s="25">
        <v>12</v>
      </c>
      <c r="AE210" s="25">
        <v>17</v>
      </c>
      <c r="AF210" s="27">
        <v>10</v>
      </c>
    </row>
    <row r="211" spans="1:32" ht="15" x14ac:dyDescent="0.2">
      <c r="A211" s="1">
        <v>18</v>
      </c>
      <c r="B211" s="1">
        <v>11</v>
      </c>
      <c r="C211" s="1">
        <v>18</v>
      </c>
      <c r="D211" s="25">
        <v>12</v>
      </c>
      <c r="E211" s="57">
        <v>4</v>
      </c>
      <c r="F211" s="25">
        <v>24</v>
      </c>
      <c r="G211" s="25">
        <v>14</v>
      </c>
      <c r="H211" s="25">
        <v>13</v>
      </c>
      <c r="I211" s="23">
        <v>1</v>
      </c>
      <c r="J211" s="25">
        <v>28</v>
      </c>
      <c r="K211" s="25">
        <v>13</v>
      </c>
      <c r="L211" s="25">
        <v>17</v>
      </c>
      <c r="M211" s="57">
        <v>8</v>
      </c>
      <c r="N211" s="25">
        <v>22</v>
      </c>
      <c r="O211" s="25">
        <v>8</v>
      </c>
      <c r="P211" s="27">
        <v>21</v>
      </c>
      <c r="Q211" s="25">
        <v>6</v>
      </c>
      <c r="R211" s="1">
        <v>24</v>
      </c>
      <c r="S211" s="1">
        <v>14</v>
      </c>
      <c r="T211" s="25">
        <v>12</v>
      </c>
      <c r="U211" s="58"/>
      <c r="V211" s="24"/>
      <c r="W211" s="24"/>
      <c r="X211" s="24"/>
      <c r="Y211" s="23">
        <v>6</v>
      </c>
      <c r="Z211" s="25">
        <v>6</v>
      </c>
      <c r="AA211" s="25">
        <v>24</v>
      </c>
      <c r="AB211" s="25">
        <v>4</v>
      </c>
      <c r="AC211" s="58"/>
      <c r="AD211" s="24"/>
      <c r="AE211" s="24"/>
      <c r="AF211" s="26"/>
    </row>
    <row r="212" spans="1:32" ht="15" x14ac:dyDescent="0.2">
      <c r="A212" s="1">
        <v>9</v>
      </c>
      <c r="B212" s="1">
        <v>20</v>
      </c>
      <c r="C212" s="1">
        <v>12</v>
      </c>
      <c r="D212" s="25">
        <v>15</v>
      </c>
      <c r="E212" s="57">
        <v>16</v>
      </c>
      <c r="F212" s="25">
        <v>13</v>
      </c>
      <c r="G212" s="25">
        <v>11</v>
      </c>
      <c r="H212" s="25">
        <v>19</v>
      </c>
      <c r="I212" s="23">
        <v>5</v>
      </c>
      <c r="J212" s="25">
        <v>19</v>
      </c>
      <c r="K212" s="25">
        <v>13</v>
      </c>
      <c r="L212" s="25">
        <v>12</v>
      </c>
      <c r="M212" s="57">
        <v>5</v>
      </c>
      <c r="N212" s="25">
        <v>21</v>
      </c>
      <c r="O212" s="25">
        <v>23</v>
      </c>
      <c r="P212" s="27">
        <v>5</v>
      </c>
      <c r="Q212" s="24"/>
      <c r="T212" s="24"/>
      <c r="U212" s="58"/>
      <c r="V212" s="24"/>
      <c r="W212" s="24"/>
      <c r="X212" s="24"/>
      <c r="Y212" s="28"/>
      <c r="Z212" s="24"/>
      <c r="AA212" s="24"/>
      <c r="AB212" s="24"/>
      <c r="AC212" s="58"/>
      <c r="AD212" s="24"/>
      <c r="AE212" s="24"/>
      <c r="AF212" s="26"/>
    </row>
    <row r="213" spans="1:32" ht="15" x14ac:dyDescent="0.2">
      <c r="A213" s="1">
        <v>11</v>
      </c>
      <c r="B213" s="1">
        <v>13</v>
      </c>
      <c r="C213" s="1">
        <v>10</v>
      </c>
      <c r="D213" s="25">
        <v>18</v>
      </c>
      <c r="E213" s="57">
        <v>4</v>
      </c>
      <c r="F213" s="25">
        <v>19</v>
      </c>
      <c r="G213" s="25">
        <v>7</v>
      </c>
      <c r="H213" s="25">
        <v>19</v>
      </c>
      <c r="I213" s="28"/>
      <c r="J213" s="24"/>
      <c r="K213" s="24"/>
      <c r="L213" s="24"/>
      <c r="M213" s="58"/>
      <c r="N213" s="24"/>
      <c r="O213" s="24"/>
      <c r="P213" s="26"/>
      <c r="Q213" s="24"/>
      <c r="T213" s="24"/>
      <c r="U213" s="58"/>
      <c r="V213" s="24"/>
      <c r="W213" s="24"/>
      <c r="X213" s="24"/>
      <c r="Y213" s="28"/>
      <c r="Z213" s="24"/>
      <c r="AA213" s="24"/>
      <c r="AB213" s="24"/>
      <c r="AC213" s="58"/>
      <c r="AD213" s="24"/>
      <c r="AE213" s="24"/>
      <c r="AF213" s="26"/>
    </row>
    <row r="214" spans="1:32" ht="15" x14ac:dyDescent="0.2">
      <c r="A214" s="1">
        <v>9</v>
      </c>
      <c r="B214" s="1">
        <v>19</v>
      </c>
      <c r="C214" s="1">
        <v>7</v>
      </c>
      <c r="D214" s="25">
        <v>17</v>
      </c>
      <c r="E214" s="57">
        <v>8</v>
      </c>
      <c r="F214" s="25">
        <v>17</v>
      </c>
      <c r="G214" s="25">
        <v>8</v>
      </c>
      <c r="H214" s="25">
        <v>14</v>
      </c>
      <c r="I214" s="28"/>
      <c r="J214" s="24"/>
      <c r="K214" s="24"/>
      <c r="L214" s="24"/>
      <c r="M214" s="58"/>
      <c r="N214" s="24"/>
      <c r="O214" s="24"/>
      <c r="P214" s="26"/>
      <c r="Q214" s="24"/>
      <c r="R214" s="24"/>
      <c r="S214" s="24"/>
      <c r="T214" s="24"/>
      <c r="U214" s="58"/>
      <c r="V214" s="24"/>
      <c r="W214" s="24"/>
      <c r="X214" s="24"/>
      <c r="Y214" s="28"/>
      <c r="Z214" s="24"/>
      <c r="AA214" s="24"/>
      <c r="AB214" s="24"/>
      <c r="AC214" s="58"/>
      <c r="AD214" s="24"/>
      <c r="AE214" s="24"/>
      <c r="AF214" s="26"/>
    </row>
    <row r="215" spans="1:32" ht="15" x14ac:dyDescent="0.2">
      <c r="A215" s="28"/>
      <c r="B215" s="24"/>
      <c r="C215" s="24"/>
      <c r="D215" s="24"/>
      <c r="E215" s="58"/>
      <c r="F215" s="24"/>
      <c r="G215" s="24"/>
      <c r="H215" s="24"/>
      <c r="I215" s="28"/>
      <c r="J215" s="24"/>
      <c r="K215" s="24"/>
      <c r="L215" s="25" t="s">
        <v>10</v>
      </c>
      <c r="M215" s="58"/>
      <c r="N215" s="24"/>
      <c r="O215" s="24"/>
      <c r="P215" s="26"/>
      <c r="Q215" s="24"/>
      <c r="R215" s="24"/>
      <c r="S215" s="24"/>
      <c r="T215" s="25" t="s">
        <v>10</v>
      </c>
      <c r="U215" s="58"/>
      <c r="V215" s="24"/>
      <c r="W215" s="24"/>
      <c r="X215" s="24"/>
      <c r="Y215" s="28"/>
      <c r="Z215" s="24"/>
      <c r="AA215" s="24"/>
      <c r="AB215" s="25" t="s">
        <v>10</v>
      </c>
      <c r="AC215" s="58"/>
      <c r="AD215" s="24"/>
      <c r="AE215" s="24"/>
      <c r="AF215" s="26"/>
    </row>
    <row r="216" spans="1:32" ht="15" x14ac:dyDescent="0.2">
      <c r="A216" s="28"/>
      <c r="B216" s="24"/>
      <c r="C216" s="25" t="s">
        <v>11</v>
      </c>
      <c r="D216" s="24"/>
      <c r="E216" s="58"/>
      <c r="F216" s="24"/>
      <c r="G216" s="25" t="s">
        <v>11</v>
      </c>
      <c r="H216" s="24"/>
      <c r="I216" s="28"/>
      <c r="J216" s="24"/>
      <c r="K216" s="25" t="s">
        <v>11</v>
      </c>
      <c r="L216" s="24"/>
      <c r="M216" s="58"/>
      <c r="N216" s="24"/>
      <c r="O216" s="25" t="s">
        <v>11</v>
      </c>
      <c r="P216" s="26"/>
      <c r="Q216" s="24"/>
      <c r="R216" s="24"/>
      <c r="S216" s="25" t="s">
        <v>11</v>
      </c>
      <c r="T216" s="24"/>
      <c r="U216" s="58"/>
      <c r="V216" s="24"/>
      <c r="W216" s="25" t="s">
        <v>11</v>
      </c>
      <c r="X216" s="24"/>
      <c r="Y216" s="28"/>
      <c r="Z216" s="24"/>
      <c r="AA216" s="25" t="s">
        <v>11</v>
      </c>
      <c r="AB216" s="24"/>
      <c r="AC216" s="58"/>
      <c r="AD216" s="24"/>
      <c r="AE216" s="25" t="s">
        <v>11</v>
      </c>
      <c r="AF216" s="26"/>
    </row>
    <row r="217" spans="1:32" ht="15" x14ac:dyDescent="0.2">
      <c r="A217" s="29">
        <f>(B206-A206)/SUM(A206:B206)</f>
        <v>-0.16666666666666666</v>
      </c>
      <c r="B217" s="30">
        <f t="shared" ref="B217:B225" si="49">(C206-D206)/SUM(C206:D206)</f>
        <v>8.3333333333333329E-2</v>
      </c>
      <c r="C217" s="30">
        <f t="shared" ref="C217:C219" si="50">AVERAGE(A217:B217)</f>
        <v>-4.1666666666666664E-2</v>
      </c>
      <c r="D217" s="24"/>
      <c r="E217" s="57">
        <f>(F206-E206)/SUM(E206:F206)</f>
        <v>0.8</v>
      </c>
      <c r="F217" s="25">
        <f>(G206-H206)/SUM(G206:H206)</f>
        <v>-0.30769230769230771</v>
      </c>
      <c r="G217" s="25">
        <f t="shared" ref="G217:G219" si="51">AVERAGE(E217:F217)</f>
        <v>0.24615384615384617</v>
      </c>
      <c r="H217" s="24"/>
      <c r="I217" s="29">
        <f>(J206-I206)/SUM(I206:J206)</f>
        <v>-0.8571428571428571</v>
      </c>
      <c r="J217" s="30">
        <f>(K206-L206)/SUM(K206:L206)</f>
        <v>0.90476190476190477</v>
      </c>
      <c r="K217" s="30">
        <f t="shared" ref="K217:K221" si="52">AVERAGE(I217:J217)</f>
        <v>2.3809523809523836E-2</v>
      </c>
      <c r="L217" s="24"/>
      <c r="M217" s="57">
        <f>(N206-M206)/SUM(M206:N206)</f>
        <v>0.53846153846153844</v>
      </c>
      <c r="N217" s="25">
        <f>(O206-P206)/SUM(O206:P206)</f>
        <v>-0.13043478260869565</v>
      </c>
      <c r="O217" s="25">
        <f t="shared" ref="O217:O221" si="53">AVERAGE(M217:N217)</f>
        <v>0.20401337792642138</v>
      </c>
      <c r="P217" s="26"/>
      <c r="Q217" s="30">
        <f>(R206-Q206)/SUM(Q206:R206)</f>
        <v>0.17241379310344829</v>
      </c>
      <c r="R217" s="30">
        <f>(S206-T206)/SUM(S206:T206)</f>
        <v>0.37931034482758619</v>
      </c>
      <c r="S217" s="30">
        <f t="shared" ref="S217:S221" si="54">AVERAGE(Q217:R217)</f>
        <v>0.27586206896551724</v>
      </c>
      <c r="T217" s="24"/>
      <c r="U217" s="57">
        <f>(V206-U206)/SUM(U206:V206)</f>
        <v>0.33333333333333331</v>
      </c>
      <c r="V217" s="25">
        <f>(W206-X206)/SUM(W206:X206)</f>
        <v>0.54545454545454541</v>
      </c>
      <c r="W217" s="25">
        <f t="shared" ref="W217:W221" si="55">AVERAGE(U217:V217)</f>
        <v>0.43939393939393934</v>
      </c>
      <c r="X217" s="24"/>
      <c r="Y217" s="29">
        <f>(Z206-Y206)/SUM(Y206:Z206)</f>
        <v>-0.18518518518518517</v>
      </c>
      <c r="Z217" s="30">
        <f>(AA206-AB206)/SUM(AA206:AB206)</f>
        <v>0.55555555555555558</v>
      </c>
      <c r="AA217" s="30">
        <f t="shared" ref="AA217:AA221" si="56">AVERAGE(Y217:Z217)</f>
        <v>0.1851851851851852</v>
      </c>
      <c r="AB217" s="24"/>
      <c r="AC217" s="57">
        <f>(AD206-AC206)/SUM(AC206:AD206)</f>
        <v>-0.30769230769230771</v>
      </c>
      <c r="AD217" s="25">
        <f>(AE206-AF206)/SUM(AE206:AF206)</f>
        <v>-0.33333333333333331</v>
      </c>
      <c r="AE217" s="25">
        <f t="shared" ref="AE217:AE221" si="57">AVERAGE(AC217:AD217)</f>
        <v>-0.32051282051282048</v>
      </c>
      <c r="AF217" s="26"/>
    </row>
    <row r="218" spans="1:32" ht="15" x14ac:dyDescent="0.2">
      <c r="A218" s="23">
        <f>(B207-A207)/SUM(A207:B207)</f>
        <v>-0.15384615384615385</v>
      </c>
      <c r="B218" s="25">
        <f t="shared" si="49"/>
        <v>-0.1111111111111111</v>
      </c>
      <c r="C218" s="25">
        <f t="shared" si="50"/>
        <v>-0.13247863247863248</v>
      </c>
      <c r="D218" s="24"/>
      <c r="E218" s="57">
        <f>(F207-E207)/SUM(E207:F207)</f>
        <v>0.6</v>
      </c>
      <c r="F218" s="25">
        <f>(G207-H207)/SUM(G207:H207)</f>
        <v>-0.42857142857142855</v>
      </c>
      <c r="G218" s="25">
        <f t="shared" si="51"/>
        <v>8.5714285714285715E-2</v>
      </c>
      <c r="H218" s="24"/>
      <c r="I218" s="23">
        <f>(J207-I207)/SUM(I207:J207)</f>
        <v>0.52</v>
      </c>
      <c r="J218" s="25">
        <f>(K207-L207)/SUM(K207:L207)</f>
        <v>0.23076923076923078</v>
      </c>
      <c r="K218" s="25">
        <f t="shared" si="52"/>
        <v>0.37538461538461543</v>
      </c>
      <c r="L218" s="24"/>
      <c r="M218" s="57">
        <f>(N207-M207)/SUM(M207:N207)</f>
        <v>0.53846153846153844</v>
      </c>
      <c r="N218" s="25">
        <f>(O207-P207)/SUM(O207:P207)</f>
        <v>-3.4482758620689655E-2</v>
      </c>
      <c r="O218" s="25">
        <f t="shared" si="53"/>
        <v>0.25198938992042441</v>
      </c>
      <c r="P218" s="26"/>
      <c r="Q218" s="25">
        <f>(R207-Q207)/SUM(Q207:R207)</f>
        <v>0.7931034482758621</v>
      </c>
      <c r="R218" s="25">
        <f>(S207-T207)/SUM(S207:T207)</f>
        <v>0.10344827586206896</v>
      </c>
      <c r="S218" s="25">
        <f t="shared" si="54"/>
        <v>0.44827586206896552</v>
      </c>
      <c r="T218" s="24"/>
      <c r="U218" s="57">
        <f>(V207-U207)/SUM(U207:V207)</f>
        <v>0.53846153846153844</v>
      </c>
      <c r="V218" s="25">
        <f>(W207-X207)/SUM(W207:X207)</f>
        <v>-0.22580645161290322</v>
      </c>
      <c r="W218" s="25">
        <f t="shared" si="55"/>
        <v>0.15632754342431759</v>
      </c>
      <c r="X218" s="24"/>
      <c r="Y218" s="23">
        <f>(Z207-Y207)/SUM(Y207:Z207)</f>
        <v>4.3478260869565216E-2</v>
      </c>
      <c r="Z218" s="25">
        <f>(AA207-AB207)/SUM(AA207:AB207)</f>
        <v>0.62962962962962965</v>
      </c>
      <c r="AA218" s="25">
        <f t="shared" si="56"/>
        <v>0.33655394524959742</v>
      </c>
      <c r="AB218" s="24"/>
      <c r="AC218" s="57">
        <f>(AD207-AC207)/SUM(AC207:AD207)</f>
        <v>-0.17241379310344829</v>
      </c>
      <c r="AD218" s="25">
        <f>(AE207-AF207)/SUM(AE207:AF207)</f>
        <v>0.7142857142857143</v>
      </c>
      <c r="AE218" s="25">
        <f t="shared" si="57"/>
        <v>0.27093596059113301</v>
      </c>
      <c r="AF218" s="26"/>
    </row>
    <row r="219" spans="1:32" ht="15" x14ac:dyDescent="0.2">
      <c r="A219" s="23">
        <f>(B208-A208)/SUM(A208:B208)</f>
        <v>0.66666666666666663</v>
      </c>
      <c r="B219" s="25">
        <f t="shared" si="49"/>
        <v>-0.33333333333333331</v>
      </c>
      <c r="C219" s="25">
        <f t="shared" si="50"/>
        <v>0.16666666666666666</v>
      </c>
      <c r="D219" s="24"/>
      <c r="E219" s="59">
        <f>(F208-E208)/SUM(E208:F208)</f>
        <v>0.2</v>
      </c>
      <c r="F219" s="30">
        <f>(G208-H208)/SUM(G208:H208)</f>
        <v>0.25925925925925924</v>
      </c>
      <c r="G219" s="30">
        <f t="shared" si="51"/>
        <v>0.22962962962962963</v>
      </c>
      <c r="H219" s="24"/>
      <c r="I219" s="23">
        <f>(J208-I208)/SUM(I208:J208)</f>
        <v>0.58333333333333337</v>
      </c>
      <c r="J219" s="25">
        <f>(K208-L208)/SUM(K208:L208)</f>
        <v>0.18518518518518517</v>
      </c>
      <c r="K219" s="25">
        <f t="shared" si="52"/>
        <v>0.3842592592592593</v>
      </c>
      <c r="L219" s="24"/>
      <c r="M219" s="59">
        <f>(N208-M208)/SUM(M208:N208)</f>
        <v>0.7857142857142857</v>
      </c>
      <c r="N219" s="30">
        <f>(O208-P208)/SUM(O208:P208)</f>
        <v>-0.1111111111111111</v>
      </c>
      <c r="O219" s="30">
        <f t="shared" si="53"/>
        <v>0.33730158730158732</v>
      </c>
      <c r="P219" s="26"/>
      <c r="Q219" s="25">
        <f>(R208-Q208)/SUM(Q208:R208)</f>
        <v>0.92307692307692313</v>
      </c>
      <c r="R219" s="25">
        <f>(S208-T208)/SUM(S208:T208)</f>
        <v>-0.33333333333333331</v>
      </c>
      <c r="S219" s="25">
        <f t="shared" si="54"/>
        <v>0.29487179487179493</v>
      </c>
      <c r="T219" s="24"/>
      <c r="U219" s="59">
        <f>(V208-U208)/SUM(U208:V208)</f>
        <v>0.61538461538461542</v>
      </c>
      <c r="V219" s="30">
        <f>(W208-X208)/SUM(W208:X208)</f>
        <v>-0.25925925925925924</v>
      </c>
      <c r="W219" s="30">
        <f t="shared" si="55"/>
        <v>0.17806267806267809</v>
      </c>
      <c r="X219" s="24"/>
      <c r="Y219" s="23">
        <f>(Z208-Y208)/SUM(Y208:Z208)</f>
        <v>0.6</v>
      </c>
      <c r="Z219" s="25">
        <f>(AA208-AB208)/SUM(AA208:AB208)</f>
        <v>0.56521739130434778</v>
      </c>
      <c r="AA219" s="25">
        <f t="shared" si="56"/>
        <v>0.58260869565217388</v>
      </c>
      <c r="AB219" s="24"/>
      <c r="AC219" s="59">
        <f>(AD208-AC208)/SUM(AC208:AD208)</f>
        <v>0.14285714285714285</v>
      </c>
      <c r="AD219" s="30">
        <f>(AE208-AF208)/SUM(AE208:AF208)</f>
        <v>0.52</v>
      </c>
      <c r="AE219" s="30">
        <f t="shared" si="57"/>
        <v>0.33142857142857141</v>
      </c>
      <c r="AF219" s="26"/>
    </row>
    <row r="220" spans="1:32" ht="15" x14ac:dyDescent="0.2">
      <c r="A220" s="23">
        <f t="shared" ref="A220:A225" si="58">(B209-A209)/SUM(A209:B209)</f>
        <v>3.2258064516129031E-2</v>
      </c>
      <c r="B220" s="25">
        <f t="shared" si="49"/>
        <v>-0.1111111111111111</v>
      </c>
      <c r="C220" s="25">
        <f t="shared" ref="C220:C225" si="59">AVERAGE(A220:B220)</f>
        <v>-3.9426523297491037E-2</v>
      </c>
      <c r="D220" s="24"/>
      <c r="E220" s="59">
        <f t="shared" ref="E220:E225" si="60">(F209-E209)/SUM(E209:F209)</f>
        <v>7.1428571428571425E-2</v>
      </c>
      <c r="F220" s="30">
        <f t="shared" ref="F220:F225" si="61">(G209-H209)/SUM(G209:H209)</f>
        <v>0.13333333333333333</v>
      </c>
      <c r="G220" s="30">
        <f t="shared" ref="G220:G225" si="62">AVERAGE(E220:F220)</f>
        <v>0.10238095238095238</v>
      </c>
      <c r="H220" s="24"/>
      <c r="I220" s="23">
        <f>(J209-I209)/SUM(I209:J209)</f>
        <v>0.76923076923076927</v>
      </c>
      <c r="J220" s="25">
        <f>(K209-L209)/SUM(K209:L209)</f>
        <v>-0.38461538461538464</v>
      </c>
      <c r="K220" s="25">
        <f t="shared" si="52"/>
        <v>0.19230769230769232</v>
      </c>
      <c r="L220" s="24"/>
      <c r="M220" s="59">
        <f>(N209-M209)/SUM(M209:N209)</f>
        <v>0.77777777777777779</v>
      </c>
      <c r="N220" s="30">
        <f>(O209-P209)/SUM(O209:P209)</f>
        <v>-0.53333333333333333</v>
      </c>
      <c r="O220" s="30">
        <f t="shared" si="53"/>
        <v>0.12222222222222223</v>
      </c>
      <c r="P220" s="26"/>
      <c r="Q220" s="25">
        <f>(R209-Q209)/SUM(Q209:R209)</f>
        <v>0.4</v>
      </c>
      <c r="R220" s="25">
        <f>(S209-T209)/SUM(S209:T209)</f>
        <v>3.4482758620689655E-2</v>
      </c>
      <c r="S220" s="25">
        <f t="shared" si="54"/>
        <v>0.21724137931034485</v>
      </c>
      <c r="T220" s="24"/>
      <c r="U220" s="59">
        <f>(V209-U209)/SUM(U209:V209)</f>
        <v>0.69230769230769229</v>
      </c>
      <c r="V220" s="30">
        <f>(W209-X209)/SUM(W209:X209)</f>
        <v>0.23076923076923078</v>
      </c>
      <c r="W220" s="30">
        <f t="shared" si="55"/>
        <v>0.46153846153846156</v>
      </c>
      <c r="X220" s="24"/>
      <c r="Y220" s="23">
        <f>(Z209-Y209)/SUM(Y209:Z209)</f>
        <v>0.18518518518518517</v>
      </c>
      <c r="Z220" s="25">
        <f>(AA209-AB209)/SUM(AA209:AB209)</f>
        <v>0.48148148148148145</v>
      </c>
      <c r="AA220" s="25">
        <f t="shared" si="56"/>
        <v>0.33333333333333331</v>
      </c>
      <c r="AB220" s="24"/>
      <c r="AC220" s="59">
        <f>(AD209-AC209)/SUM(AC209:AD209)</f>
        <v>0.41666666666666669</v>
      </c>
      <c r="AD220" s="30">
        <f>(AE209-AF209)/SUM(AE209:AF209)</f>
        <v>0.68</v>
      </c>
      <c r="AE220" s="30">
        <f t="shared" si="57"/>
        <v>0.54833333333333334</v>
      </c>
      <c r="AF220" s="26"/>
    </row>
    <row r="221" spans="1:32" ht="15" x14ac:dyDescent="0.2">
      <c r="A221" s="23">
        <f t="shared" si="58"/>
        <v>0.28000000000000003</v>
      </c>
      <c r="B221" s="25">
        <f t="shared" si="49"/>
        <v>0</v>
      </c>
      <c r="C221" s="25">
        <f t="shared" si="59"/>
        <v>0.14000000000000001</v>
      </c>
      <c r="D221" s="24"/>
      <c r="E221" s="59">
        <f t="shared" si="60"/>
        <v>0.14285714285714285</v>
      </c>
      <c r="F221" s="30">
        <f t="shared" si="61"/>
        <v>0.18518518518518517</v>
      </c>
      <c r="G221" s="30">
        <f t="shared" si="62"/>
        <v>0.16402116402116401</v>
      </c>
      <c r="H221" s="24"/>
      <c r="I221" s="23">
        <f>(J210-I210)/SUM(I210:J210)</f>
        <v>0.62962962962962965</v>
      </c>
      <c r="J221" s="25">
        <f>(K210-L210)/SUM(K210:L210)</f>
        <v>-0.42857142857142855</v>
      </c>
      <c r="K221" s="25">
        <f t="shared" si="52"/>
        <v>0.10052910052910055</v>
      </c>
      <c r="L221" s="24"/>
      <c r="M221" s="59">
        <f>(N210-M210)/SUM(M210:N210)</f>
        <v>0.84615384615384615</v>
      </c>
      <c r="N221" s="30">
        <f>(O210-P210)/SUM(O210:P210)</f>
        <v>-0.36842105263157893</v>
      </c>
      <c r="O221" s="30">
        <f t="shared" si="53"/>
        <v>0.23886639676113361</v>
      </c>
      <c r="P221" s="26"/>
      <c r="Q221" s="25">
        <f>(R210-Q210)/SUM(Q210:R210)</f>
        <v>0.13333333333333333</v>
      </c>
      <c r="R221" s="25">
        <f>(S210-T210)/SUM(S210:T210)</f>
        <v>0.33333333333333331</v>
      </c>
      <c r="S221" s="25">
        <f t="shared" si="54"/>
        <v>0.23333333333333334</v>
      </c>
      <c r="T221" s="24"/>
      <c r="U221" s="59">
        <f>(V210-U210)/SUM(U210:V210)</f>
        <v>0.75</v>
      </c>
      <c r="V221" s="30">
        <f>(W210-X210)/SUM(W210:X210)</f>
        <v>0.28000000000000003</v>
      </c>
      <c r="W221" s="30">
        <f t="shared" si="55"/>
        <v>0.51500000000000001</v>
      </c>
      <c r="X221" s="24"/>
      <c r="Y221" s="23">
        <f>(Z210-Y210)/SUM(Y210:Z210)</f>
        <v>0.46153846153846156</v>
      </c>
      <c r="Z221" s="25">
        <f>(AA210-AB210)/SUM(AA210:AB210)</f>
        <v>0.46153846153846156</v>
      </c>
      <c r="AA221" s="25">
        <f t="shared" si="56"/>
        <v>0.46153846153846156</v>
      </c>
      <c r="AB221" s="24"/>
      <c r="AC221" s="59">
        <f>(AD210-AC210)/SUM(AC210:AD210)</f>
        <v>-0.04</v>
      </c>
      <c r="AD221" s="30">
        <f>(AE210-AF210)/SUM(AE210:AF210)</f>
        <v>0.25925925925925924</v>
      </c>
      <c r="AE221" s="30">
        <f t="shared" si="57"/>
        <v>0.10962962962962962</v>
      </c>
      <c r="AF221" s="26"/>
    </row>
    <row r="222" spans="1:32" ht="15" x14ac:dyDescent="0.2">
      <c r="A222" s="23">
        <f t="shared" si="58"/>
        <v>-0.2413793103448276</v>
      </c>
      <c r="B222" s="25">
        <f t="shared" si="49"/>
        <v>0.2</v>
      </c>
      <c r="C222" s="25">
        <f t="shared" si="59"/>
        <v>-2.0689655172413793E-2</v>
      </c>
      <c r="D222" s="24"/>
      <c r="E222" s="59">
        <f t="shared" si="60"/>
        <v>0.7142857142857143</v>
      </c>
      <c r="F222" s="30">
        <f t="shared" si="61"/>
        <v>3.7037037037037035E-2</v>
      </c>
      <c r="G222" s="30">
        <f t="shared" si="62"/>
        <v>0.3756613756613757</v>
      </c>
      <c r="H222" s="24"/>
      <c r="I222" s="23">
        <f t="shared" ref="I222:I223" si="63">(J211-I211)/SUM(I211:J211)</f>
        <v>0.93103448275862066</v>
      </c>
      <c r="J222" s="25">
        <f t="shared" ref="J222:J223" si="64">(K211-L211)/SUM(K211:L211)</f>
        <v>-0.13333333333333333</v>
      </c>
      <c r="K222" s="25">
        <f t="shared" ref="K222:K223" si="65">AVERAGE(I222:J222)</f>
        <v>0.39885057471264368</v>
      </c>
      <c r="L222" s="24"/>
      <c r="M222" s="59">
        <f t="shared" ref="M222:M223" si="66">(N211-M211)/SUM(M211:N211)</f>
        <v>0.46666666666666667</v>
      </c>
      <c r="N222" s="30">
        <f t="shared" ref="N222:N223" si="67">(O211-P211)/SUM(O211:P211)</f>
        <v>-0.44827586206896552</v>
      </c>
      <c r="O222" s="30">
        <f t="shared" ref="O222:O223" si="68">AVERAGE(M222:N222)</f>
        <v>9.1954022988505746E-3</v>
      </c>
      <c r="P222" s="26"/>
      <c r="Q222" s="25">
        <f t="shared" ref="Q222" si="69">(R211-Q211)/SUM(Q211:R211)</f>
        <v>0.6</v>
      </c>
      <c r="R222" s="25">
        <f t="shared" ref="R222" si="70">(S211-T211)/SUM(S211:T211)</f>
        <v>7.6923076923076927E-2</v>
      </c>
      <c r="S222" s="25">
        <f t="shared" ref="S222" si="71">AVERAGE(Q222:R222)</f>
        <v>0.33846153846153848</v>
      </c>
      <c r="T222" s="24"/>
      <c r="U222" s="59"/>
      <c r="V222" s="30"/>
      <c r="W222" s="30"/>
      <c r="X222" s="24"/>
      <c r="Y222" s="23">
        <f t="shared" ref="Y222" si="72">(Z211-Y211)/SUM(Y211:Z211)</f>
        <v>0</v>
      </c>
      <c r="Z222" s="25">
        <f t="shared" ref="Z222" si="73">(AA211-AB211)/SUM(AA211:AB211)</f>
        <v>0.7142857142857143</v>
      </c>
      <c r="AA222" s="25">
        <f t="shared" ref="AA222" si="74">AVERAGE(Y222:Z222)</f>
        <v>0.35714285714285715</v>
      </c>
      <c r="AB222" s="24"/>
      <c r="AC222" s="59"/>
      <c r="AD222" s="30"/>
      <c r="AE222" s="30"/>
      <c r="AF222" s="26"/>
    </row>
    <row r="223" spans="1:32" ht="15" x14ac:dyDescent="0.2">
      <c r="A223" s="23">
        <f t="shared" si="58"/>
        <v>0.37931034482758619</v>
      </c>
      <c r="B223" s="25">
        <f t="shared" si="49"/>
        <v>-0.1111111111111111</v>
      </c>
      <c r="C223" s="25">
        <f t="shared" si="59"/>
        <v>0.13409961685823754</v>
      </c>
      <c r="D223" s="24"/>
      <c r="E223" s="59">
        <f t="shared" si="60"/>
        <v>-0.10344827586206896</v>
      </c>
      <c r="F223" s="30">
        <f t="shared" si="61"/>
        <v>-0.26666666666666666</v>
      </c>
      <c r="G223" s="30">
        <f t="shared" si="62"/>
        <v>-0.18505747126436781</v>
      </c>
      <c r="H223" s="24"/>
      <c r="I223" s="23">
        <f t="shared" si="63"/>
        <v>0.58333333333333337</v>
      </c>
      <c r="J223" s="25">
        <f t="shared" si="64"/>
        <v>0.04</v>
      </c>
      <c r="K223" s="25">
        <f t="shared" si="65"/>
        <v>0.3116666666666667</v>
      </c>
      <c r="L223" s="24"/>
      <c r="M223" s="59">
        <f t="shared" si="66"/>
        <v>0.61538461538461542</v>
      </c>
      <c r="N223" s="30">
        <f t="shared" si="67"/>
        <v>0.6428571428571429</v>
      </c>
      <c r="O223" s="30">
        <f t="shared" si="68"/>
        <v>0.62912087912087911</v>
      </c>
      <c r="P223" s="26"/>
      <c r="Q223" s="25"/>
      <c r="R223" s="25"/>
      <c r="S223" s="25"/>
      <c r="T223" s="24"/>
      <c r="U223" s="59"/>
      <c r="V223" s="30"/>
      <c r="W223" s="30"/>
      <c r="X223" s="24"/>
      <c r="Y223" s="23"/>
      <c r="Z223" s="25"/>
      <c r="AA223" s="25"/>
      <c r="AB223" s="24"/>
      <c r="AC223" s="59"/>
      <c r="AD223" s="30"/>
      <c r="AE223" s="30"/>
      <c r="AF223" s="26"/>
    </row>
    <row r="224" spans="1:32" ht="15" x14ac:dyDescent="0.2">
      <c r="A224" s="23">
        <f t="shared" si="58"/>
        <v>8.3333333333333329E-2</v>
      </c>
      <c r="B224" s="25">
        <f t="shared" si="49"/>
        <v>-0.2857142857142857</v>
      </c>
      <c r="C224" s="25">
        <f t="shared" si="59"/>
        <v>-0.10119047619047619</v>
      </c>
      <c r="D224" s="24"/>
      <c r="E224" s="59">
        <f t="shared" si="60"/>
        <v>0.65217391304347827</v>
      </c>
      <c r="F224" s="30">
        <f t="shared" si="61"/>
        <v>-0.46153846153846156</v>
      </c>
      <c r="G224" s="30">
        <f t="shared" si="62"/>
        <v>9.5317725752508353E-2</v>
      </c>
      <c r="H224" s="24"/>
      <c r="I224" s="23"/>
      <c r="J224" s="25"/>
      <c r="K224" s="25"/>
      <c r="L224" s="24"/>
      <c r="M224" s="59"/>
      <c r="N224" s="30"/>
      <c r="O224" s="30"/>
      <c r="P224" s="26"/>
      <c r="Q224" s="25"/>
      <c r="R224" s="25"/>
      <c r="S224" s="25"/>
      <c r="T224" s="24"/>
      <c r="U224" s="59"/>
      <c r="V224" s="30"/>
      <c r="W224" s="30"/>
      <c r="X224" s="24"/>
      <c r="Y224" s="23"/>
      <c r="Z224" s="25"/>
      <c r="AA224" s="25"/>
      <c r="AB224" s="24"/>
      <c r="AC224" s="59"/>
      <c r="AD224" s="30"/>
      <c r="AE224" s="30"/>
      <c r="AF224" s="26"/>
    </row>
    <row r="225" spans="1:32" ht="15" x14ac:dyDescent="0.2">
      <c r="A225" s="23">
        <f t="shared" si="58"/>
        <v>0.35714285714285715</v>
      </c>
      <c r="B225" s="25">
        <f t="shared" si="49"/>
        <v>-0.41666666666666669</v>
      </c>
      <c r="C225" s="25">
        <f t="shared" si="59"/>
        <v>-2.9761904761904767E-2</v>
      </c>
      <c r="D225" s="24"/>
      <c r="E225" s="59">
        <f t="shared" si="60"/>
        <v>0.36</v>
      </c>
      <c r="F225" s="30">
        <f t="shared" si="61"/>
        <v>-0.27272727272727271</v>
      </c>
      <c r="G225" s="30">
        <f t="shared" si="62"/>
        <v>4.363636363636364E-2</v>
      </c>
      <c r="H225" s="24"/>
      <c r="I225" s="23"/>
      <c r="J225" s="25"/>
      <c r="K225" s="25"/>
      <c r="L225" s="24"/>
      <c r="M225" s="59"/>
      <c r="N225" s="30"/>
      <c r="O225" s="30"/>
      <c r="P225" s="26"/>
      <c r="Q225" s="25"/>
      <c r="R225" s="25"/>
      <c r="S225" s="25"/>
      <c r="T225" s="24"/>
      <c r="U225" s="59"/>
      <c r="V225" s="30"/>
      <c r="W225" s="30"/>
      <c r="X225" s="24"/>
      <c r="Y225" s="23"/>
      <c r="Z225" s="25"/>
      <c r="AA225" s="25"/>
      <c r="AB225" s="24"/>
      <c r="AC225" s="59"/>
      <c r="AD225" s="30"/>
      <c r="AE225" s="30"/>
      <c r="AF225" s="26"/>
    </row>
    <row r="226" spans="1:32" ht="15" x14ac:dyDescent="0.2">
      <c r="A226" s="23"/>
      <c r="B226" s="25"/>
      <c r="C226" s="25"/>
      <c r="D226" s="24"/>
      <c r="E226" s="59"/>
      <c r="F226" s="30"/>
      <c r="G226" s="30"/>
      <c r="H226" s="24"/>
      <c r="I226" s="23"/>
      <c r="J226" s="25"/>
      <c r="K226" s="25"/>
      <c r="L226" s="24"/>
      <c r="M226" s="59"/>
      <c r="N226" s="30"/>
      <c r="O226" s="30"/>
      <c r="P226" s="26"/>
      <c r="Q226" s="24"/>
      <c r="R226" s="24"/>
      <c r="S226" s="24"/>
      <c r="T226" s="24"/>
      <c r="U226" s="59"/>
      <c r="V226" s="30"/>
      <c r="W226" s="30"/>
      <c r="X226" s="24"/>
      <c r="Y226" s="28"/>
      <c r="Z226" s="24"/>
      <c r="AA226" s="24"/>
      <c r="AB226" s="24"/>
      <c r="AC226" s="59"/>
      <c r="AD226" s="30"/>
      <c r="AE226" s="30"/>
      <c r="AF226" s="26"/>
    </row>
    <row r="227" spans="1:32" ht="15" x14ac:dyDescent="0.2">
      <c r="A227" s="28"/>
      <c r="B227" s="24"/>
      <c r="C227" s="24"/>
      <c r="D227" s="24"/>
      <c r="E227" s="58"/>
      <c r="F227" s="24"/>
      <c r="G227" s="24"/>
      <c r="H227" s="25" t="s">
        <v>12</v>
      </c>
      <c r="I227" s="28"/>
      <c r="J227" s="24"/>
      <c r="K227" s="24"/>
      <c r="L227" s="24"/>
      <c r="M227" s="58"/>
      <c r="N227" s="24"/>
      <c r="O227" s="24"/>
      <c r="P227" s="26"/>
      <c r="Q227" s="24"/>
      <c r="R227" s="24"/>
      <c r="S227" s="24"/>
      <c r="T227" s="24"/>
      <c r="U227" s="58"/>
      <c r="V227" s="24"/>
      <c r="W227" s="24"/>
      <c r="X227" s="25" t="s">
        <v>12</v>
      </c>
      <c r="Y227" s="28"/>
      <c r="Z227" s="24"/>
      <c r="AA227" s="24"/>
      <c r="AB227" s="24"/>
      <c r="AC227" s="58"/>
      <c r="AD227" s="24"/>
      <c r="AE227" s="24"/>
      <c r="AF227" s="27" t="s">
        <v>12</v>
      </c>
    </row>
    <row r="228" spans="1:32" ht="15" x14ac:dyDescent="0.2">
      <c r="A228" s="28"/>
      <c r="B228" s="30" t="s">
        <v>55</v>
      </c>
      <c r="C228" s="99">
        <f>AVERAGE(C217:C227)</f>
        <v>8.3947138841465874E-3</v>
      </c>
      <c r="D228" s="24"/>
      <c r="E228" s="57" t="s">
        <v>13</v>
      </c>
      <c r="F228" s="30" t="s">
        <v>55</v>
      </c>
      <c r="G228" s="99">
        <f>AVERAGE(G217:G227)</f>
        <v>0.12860643018730641</v>
      </c>
      <c r="H228" s="24"/>
      <c r="I228" s="28"/>
      <c r="J228" s="30" t="s">
        <v>55</v>
      </c>
      <c r="K228" s="2">
        <f>AVERAGE(K217:K227)</f>
        <v>0.25525820466707166</v>
      </c>
      <c r="L228" s="24"/>
      <c r="M228" s="57" t="s">
        <v>13</v>
      </c>
      <c r="N228" s="30" t="s">
        <v>55</v>
      </c>
      <c r="O228" s="2">
        <f>AVERAGE(O217:O227)</f>
        <v>0.2561013222216455</v>
      </c>
      <c r="P228" s="26"/>
      <c r="Q228" s="24"/>
      <c r="R228" s="30" t="s">
        <v>55</v>
      </c>
      <c r="S228" s="2">
        <f>AVERAGE(S217:S227)</f>
        <v>0.30134099616858245</v>
      </c>
      <c r="T228" s="24"/>
      <c r="U228" s="57" t="s">
        <v>13</v>
      </c>
      <c r="V228" s="30" t="s">
        <v>55</v>
      </c>
      <c r="W228" s="2">
        <f>AVERAGE(W217:W227)</f>
        <v>0.35006452448387931</v>
      </c>
      <c r="X228" s="24"/>
      <c r="Y228" s="28"/>
      <c r="Z228" s="30" t="s">
        <v>55</v>
      </c>
      <c r="AA228" s="2">
        <f>AVERAGE(AA217:AA227)</f>
        <v>0.37606041301693471</v>
      </c>
      <c r="AB228" s="24"/>
      <c r="AC228" s="57" t="s">
        <v>13</v>
      </c>
      <c r="AD228" s="30" t="s">
        <v>55</v>
      </c>
      <c r="AE228" s="2">
        <f>AVERAGE(AE217:AE227)</f>
        <v>0.18796293489396937</v>
      </c>
      <c r="AF228" s="26"/>
    </row>
    <row r="229" spans="1:32" ht="15" x14ac:dyDescent="0.2">
      <c r="A229" s="29"/>
      <c r="B229" s="30" t="s">
        <v>14</v>
      </c>
      <c r="C229" s="30">
        <f>STDEV(C217:C227)/SQRT(COUNT(C217:C227))</f>
        <v>3.6727362494967643E-2</v>
      </c>
      <c r="D229" s="30"/>
      <c r="E229" s="59"/>
      <c r="F229" s="30" t="s">
        <v>14</v>
      </c>
      <c r="G229" s="30">
        <f>STDEV(G217:G227)/SQRT(COUNT(G217:G227))</f>
        <v>5.2115528203089213E-2</v>
      </c>
      <c r="H229" s="24"/>
      <c r="I229" s="29"/>
      <c r="J229" s="30" t="s">
        <v>14</v>
      </c>
      <c r="K229" s="30">
        <f>STDEV(K217:K227)/SQRT(COUNT(K217:K227))</f>
        <v>5.6976324344203612E-2</v>
      </c>
      <c r="L229" s="30"/>
      <c r="M229" s="59"/>
      <c r="N229" s="30" t="s">
        <v>14</v>
      </c>
      <c r="O229" s="30">
        <f>STDEV(O217:O227)/SQRT(COUNT(O217:O227))</f>
        <v>7.3622318719340801E-2</v>
      </c>
      <c r="P229" s="26"/>
      <c r="Q229" s="30"/>
      <c r="R229" s="30" t="s">
        <v>14</v>
      </c>
      <c r="S229" s="30">
        <f>STDEV(S217:S227)/SQRT(COUNT(S217:S227))</f>
        <v>3.4330066285079848E-2</v>
      </c>
      <c r="T229" s="30"/>
      <c r="U229" s="59"/>
      <c r="V229" s="30" t="s">
        <v>14</v>
      </c>
      <c r="W229" s="30">
        <f>STDEV(W217:W227)/SQRT(COUNT(W217:W227))</f>
        <v>7.5739206193597919E-2</v>
      </c>
      <c r="X229" s="24"/>
      <c r="Y229" s="29"/>
      <c r="Z229" s="30" t="s">
        <v>14</v>
      </c>
      <c r="AA229" s="30">
        <f>STDEV(AA217:AA227)/SQRT(COUNT(AA217:AA227))</f>
        <v>5.4816749475693087E-2</v>
      </c>
      <c r="AB229" s="30"/>
      <c r="AC229" s="59"/>
      <c r="AD229" s="30" t="s">
        <v>14</v>
      </c>
      <c r="AE229" s="30">
        <f>STDEV(AE217:AE227)/SQRT(COUNT(AE217:AE227))</f>
        <v>0.14526139137449914</v>
      </c>
      <c r="AF229" s="26"/>
    </row>
    <row r="230" spans="1:32" ht="16" thickBot="1" x14ac:dyDescent="0.25">
      <c r="A230" s="32"/>
      <c r="B230" s="33" t="s">
        <v>15</v>
      </c>
      <c r="C230" s="33">
        <f>COUNT(C217:C227)</f>
        <v>9</v>
      </c>
      <c r="D230" s="34"/>
      <c r="E230" s="61"/>
      <c r="F230" s="33" t="s">
        <v>15</v>
      </c>
      <c r="G230" s="33">
        <f>COUNT(G217:G227)</f>
        <v>9</v>
      </c>
      <c r="H230" s="34"/>
      <c r="I230" s="32"/>
      <c r="J230" s="33" t="s">
        <v>15</v>
      </c>
      <c r="K230" s="33">
        <f>COUNT(K217:K227)</f>
        <v>7</v>
      </c>
      <c r="L230" s="34"/>
      <c r="M230" s="61"/>
      <c r="N230" s="33" t="s">
        <v>15</v>
      </c>
      <c r="O230" s="33">
        <f>COUNT(O217:O227)</f>
        <v>7</v>
      </c>
      <c r="P230" s="35"/>
      <c r="Q230" s="34"/>
      <c r="R230" s="33" t="s">
        <v>15</v>
      </c>
      <c r="S230" s="33">
        <f>COUNT(S217:S227)</f>
        <v>6</v>
      </c>
      <c r="T230" s="34"/>
      <c r="U230" s="61"/>
      <c r="V230" s="33" t="s">
        <v>15</v>
      </c>
      <c r="W230" s="33">
        <f>COUNT(W217:W227)</f>
        <v>5</v>
      </c>
      <c r="X230" s="34"/>
      <c r="Y230" s="32"/>
      <c r="Z230" s="33" t="s">
        <v>15</v>
      </c>
      <c r="AA230" s="33">
        <f>COUNT(AA217:AA227)</f>
        <v>6</v>
      </c>
      <c r="AB230" s="34"/>
      <c r="AC230" s="61"/>
      <c r="AD230" s="33" t="s">
        <v>15</v>
      </c>
      <c r="AE230" s="33">
        <f>COUNT(AE217:AE227)</f>
        <v>5</v>
      </c>
      <c r="AF230" s="35"/>
    </row>
    <row r="231" spans="1:32" ht="14" customHeight="1" x14ac:dyDescent="0.15">
      <c r="A231" s="66" t="s">
        <v>54</v>
      </c>
      <c r="B231" s="67" t="s">
        <v>3</v>
      </c>
      <c r="C231" s="67" t="s">
        <v>4</v>
      </c>
      <c r="D231" s="120" t="s">
        <v>58</v>
      </c>
      <c r="E231" s="102" t="s">
        <v>60</v>
      </c>
      <c r="I231" s="118" t="s">
        <v>59</v>
      </c>
      <c r="J231" s="66" t="s">
        <v>54</v>
      </c>
      <c r="K231" s="67" t="s">
        <v>3</v>
      </c>
      <c r="L231" s="67" t="s">
        <v>4</v>
      </c>
    </row>
    <row r="232" spans="1:32" x14ac:dyDescent="0.15">
      <c r="A232" s="98">
        <v>20181030</v>
      </c>
      <c r="B232" s="98">
        <f>C217</f>
        <v>-4.1666666666666664E-2</v>
      </c>
      <c r="C232" s="98">
        <f>G217</f>
        <v>0.24615384615384617</v>
      </c>
      <c r="D232" s="121"/>
      <c r="I232" s="119"/>
      <c r="J232" s="47"/>
      <c r="K232" s="47"/>
      <c r="L232" s="47"/>
    </row>
    <row r="233" spans="1:32" ht="15" x14ac:dyDescent="0.2">
      <c r="A233" s="98"/>
      <c r="B233" s="98">
        <f>C218</f>
        <v>-0.13247863247863248</v>
      </c>
      <c r="C233" s="98">
        <f>G218</f>
        <v>8.5714285714285715E-2</v>
      </c>
      <c r="D233" s="121"/>
      <c r="H233" s="30"/>
      <c r="I233" s="119"/>
      <c r="J233" s="47"/>
      <c r="K233" s="47"/>
      <c r="L233" s="47"/>
    </row>
    <row r="234" spans="1:32" ht="15" x14ac:dyDescent="0.2">
      <c r="A234" s="98"/>
      <c r="B234" s="98">
        <f>C219</f>
        <v>0.16666666666666666</v>
      </c>
      <c r="C234" s="98">
        <f t="shared" ref="C234" si="75">G219</f>
        <v>0.22962962962962963</v>
      </c>
      <c r="D234" s="121"/>
      <c r="H234" s="30"/>
      <c r="I234" s="119"/>
      <c r="J234" s="47"/>
      <c r="K234" s="47"/>
      <c r="L234" s="47"/>
    </row>
    <row r="235" spans="1:32" ht="15" x14ac:dyDescent="0.2">
      <c r="A235" s="98"/>
      <c r="B235" s="98">
        <f t="shared" ref="B235:B240" si="76">C220</f>
        <v>-3.9426523297491037E-2</v>
      </c>
      <c r="C235" s="98">
        <f t="shared" ref="C235:C240" si="77">G220</f>
        <v>0.10238095238095238</v>
      </c>
      <c r="D235" s="121"/>
      <c r="H235" s="30"/>
      <c r="I235" s="119"/>
      <c r="J235" s="47"/>
      <c r="K235" s="47"/>
      <c r="L235" s="47"/>
    </row>
    <row r="236" spans="1:32" ht="15" x14ac:dyDescent="0.2">
      <c r="A236" s="98"/>
      <c r="B236" s="98">
        <f t="shared" si="76"/>
        <v>0.14000000000000001</v>
      </c>
      <c r="C236" s="98">
        <f t="shared" si="77"/>
        <v>0.16402116402116401</v>
      </c>
      <c r="D236" s="121"/>
      <c r="H236" s="30"/>
      <c r="I236" s="119"/>
      <c r="J236" s="47"/>
      <c r="K236" s="47"/>
      <c r="L236" s="47"/>
    </row>
    <row r="237" spans="1:32" x14ac:dyDescent="0.15">
      <c r="A237" s="98"/>
      <c r="B237" s="98">
        <f t="shared" si="76"/>
        <v>-2.0689655172413793E-2</v>
      </c>
      <c r="C237" s="98">
        <f t="shared" si="77"/>
        <v>0.3756613756613757</v>
      </c>
      <c r="D237" s="121"/>
      <c r="I237" s="119"/>
      <c r="J237" s="47"/>
      <c r="K237" s="47"/>
      <c r="L237" s="47"/>
    </row>
    <row r="238" spans="1:32" x14ac:dyDescent="0.15">
      <c r="A238" s="98"/>
      <c r="B238" s="98">
        <f t="shared" si="76"/>
        <v>0.13409961685823754</v>
      </c>
      <c r="C238" s="98">
        <f t="shared" si="77"/>
        <v>-0.18505747126436781</v>
      </c>
      <c r="D238" s="121"/>
      <c r="I238" s="119"/>
      <c r="J238" s="47"/>
      <c r="K238" s="47"/>
      <c r="L238" s="47"/>
    </row>
    <row r="239" spans="1:32" x14ac:dyDescent="0.15">
      <c r="A239" s="98"/>
      <c r="B239" s="98">
        <f t="shared" si="76"/>
        <v>-0.10119047619047619</v>
      </c>
      <c r="C239" s="98">
        <f t="shared" si="77"/>
        <v>9.5317725752508353E-2</v>
      </c>
      <c r="D239" s="121"/>
      <c r="I239" s="119"/>
      <c r="J239" s="47"/>
      <c r="K239" s="47"/>
      <c r="L239" s="47"/>
    </row>
    <row r="240" spans="1:32" x14ac:dyDescent="0.15">
      <c r="A240" s="98"/>
      <c r="B240" s="98">
        <f t="shared" si="76"/>
        <v>-2.9761904761904767E-2</v>
      </c>
      <c r="C240" s="98">
        <f t="shared" si="77"/>
        <v>4.363636363636364E-2</v>
      </c>
      <c r="J240" s="47"/>
      <c r="K240" s="47"/>
      <c r="L240" s="47"/>
    </row>
    <row r="241" spans="1:12" x14ac:dyDescent="0.15">
      <c r="A241" s="47"/>
      <c r="B241" s="47"/>
      <c r="C241" s="47"/>
      <c r="J241" s="47"/>
      <c r="K241" s="47"/>
      <c r="L241" s="47"/>
    </row>
    <row r="242" spans="1:12" x14ac:dyDescent="0.15">
      <c r="A242" s="47">
        <v>20181106</v>
      </c>
      <c r="B242" s="47">
        <f>K217</f>
        <v>2.3809523809523836E-2</v>
      </c>
      <c r="C242" s="47">
        <f>O217</f>
        <v>0.20401337792642138</v>
      </c>
      <c r="J242" s="47">
        <v>20181106</v>
      </c>
      <c r="K242" s="47">
        <f>B242</f>
        <v>2.3809523809523836E-2</v>
      </c>
      <c r="L242" s="47">
        <f>C242</f>
        <v>0.20401337792642138</v>
      </c>
    </row>
    <row r="243" spans="1:12" x14ac:dyDescent="0.15">
      <c r="A243" s="47"/>
      <c r="B243" s="47">
        <f t="shared" ref="B243:B246" si="78">K218</f>
        <v>0.37538461538461543</v>
      </c>
      <c r="C243" s="47">
        <f t="shared" ref="C243:C246" si="79">O218</f>
        <v>0.25198938992042441</v>
      </c>
      <c r="J243" s="47"/>
      <c r="K243" s="47">
        <f t="shared" ref="K243:K267" si="80">B243</f>
        <v>0.37538461538461543</v>
      </c>
      <c r="L243" s="47">
        <f t="shared" ref="L243:L266" si="81">C243</f>
        <v>0.25198938992042441</v>
      </c>
    </row>
    <row r="244" spans="1:12" x14ac:dyDescent="0.15">
      <c r="A244" s="47"/>
      <c r="B244" s="47">
        <f t="shared" si="78"/>
        <v>0.3842592592592593</v>
      </c>
      <c r="C244" s="47">
        <f t="shared" si="79"/>
        <v>0.33730158730158732</v>
      </c>
      <c r="J244" s="47"/>
      <c r="K244" s="47">
        <f t="shared" si="80"/>
        <v>0.3842592592592593</v>
      </c>
      <c r="L244" s="47">
        <f t="shared" si="81"/>
        <v>0.33730158730158732</v>
      </c>
    </row>
    <row r="245" spans="1:12" x14ac:dyDescent="0.15">
      <c r="A245" s="47"/>
      <c r="B245" s="47">
        <f t="shared" si="78"/>
        <v>0.19230769230769232</v>
      </c>
      <c r="C245" s="47">
        <f t="shared" si="79"/>
        <v>0.12222222222222223</v>
      </c>
      <c r="J245" s="47"/>
      <c r="K245" s="47">
        <f t="shared" si="80"/>
        <v>0.19230769230769232</v>
      </c>
      <c r="L245" s="47">
        <f t="shared" si="81"/>
        <v>0.12222222222222223</v>
      </c>
    </row>
    <row r="246" spans="1:12" x14ac:dyDescent="0.15">
      <c r="A246" s="47"/>
      <c r="B246" s="47">
        <f t="shared" si="78"/>
        <v>0.10052910052910055</v>
      </c>
      <c r="C246" s="47">
        <f t="shared" si="79"/>
        <v>0.23886639676113361</v>
      </c>
      <c r="J246" s="47"/>
      <c r="K246" s="47">
        <f t="shared" si="80"/>
        <v>0.10052910052910055</v>
      </c>
      <c r="L246" s="47">
        <f t="shared" si="81"/>
        <v>0.23886639676113361</v>
      </c>
    </row>
    <row r="247" spans="1:12" x14ac:dyDescent="0.15">
      <c r="A247" s="47"/>
      <c r="B247" s="47">
        <f t="shared" ref="B247:B248" si="82">K222</f>
        <v>0.39885057471264368</v>
      </c>
      <c r="C247" s="47">
        <f t="shared" ref="C247:C248" si="83">O222</f>
        <v>9.1954022988505746E-3</v>
      </c>
      <c r="J247" s="47"/>
      <c r="K247" s="47">
        <f t="shared" si="80"/>
        <v>0.39885057471264368</v>
      </c>
      <c r="L247" s="47">
        <f t="shared" si="81"/>
        <v>9.1954022988505746E-3</v>
      </c>
    </row>
    <row r="248" spans="1:12" x14ac:dyDescent="0.15">
      <c r="A248" s="47"/>
      <c r="B248" s="47">
        <f t="shared" si="82"/>
        <v>0.3116666666666667</v>
      </c>
      <c r="C248" s="47">
        <f t="shared" si="83"/>
        <v>0.62912087912087911</v>
      </c>
      <c r="J248" s="47"/>
      <c r="K248" s="47">
        <f t="shared" si="80"/>
        <v>0.3116666666666667</v>
      </c>
      <c r="L248" s="47">
        <f t="shared" si="81"/>
        <v>0.62912087912087911</v>
      </c>
    </row>
    <row r="249" spans="1:12" x14ac:dyDescent="0.15">
      <c r="A249" s="47"/>
      <c r="B249" s="47"/>
      <c r="C249" s="47"/>
      <c r="J249" s="47"/>
      <c r="K249" s="47"/>
      <c r="L249" s="47"/>
    </row>
    <row r="250" spans="1:12" x14ac:dyDescent="0.15">
      <c r="A250" s="47"/>
      <c r="B250" s="47"/>
      <c r="C250" s="47"/>
      <c r="J250" s="47"/>
      <c r="K250" s="47"/>
      <c r="L250" s="47"/>
    </row>
    <row r="251" spans="1:12" x14ac:dyDescent="0.15">
      <c r="A251" s="47"/>
      <c r="B251" s="47"/>
      <c r="C251" s="47"/>
      <c r="J251" s="47"/>
      <c r="K251" s="47"/>
      <c r="L251" s="47"/>
    </row>
    <row r="252" spans="1:12" x14ac:dyDescent="0.15">
      <c r="A252" s="47">
        <v>20181109</v>
      </c>
      <c r="B252" s="47">
        <f>S217</f>
        <v>0.27586206896551724</v>
      </c>
      <c r="C252" s="47">
        <f>W217</f>
        <v>0.43939393939393934</v>
      </c>
      <c r="J252" s="47">
        <v>20181109</v>
      </c>
      <c r="K252" s="47">
        <f t="shared" si="80"/>
        <v>0.27586206896551724</v>
      </c>
      <c r="L252" s="47">
        <f t="shared" si="81"/>
        <v>0.43939393939393934</v>
      </c>
    </row>
    <row r="253" spans="1:12" x14ac:dyDescent="0.15">
      <c r="A253" s="47"/>
      <c r="B253" s="47">
        <f t="shared" ref="B253:B256" si="84">S218</f>
        <v>0.44827586206896552</v>
      </c>
      <c r="C253" s="47">
        <f t="shared" ref="C253:C256" si="85">W218</f>
        <v>0.15632754342431759</v>
      </c>
      <c r="J253" s="47"/>
      <c r="K253" s="47">
        <f t="shared" si="80"/>
        <v>0.44827586206896552</v>
      </c>
      <c r="L253" s="47">
        <f t="shared" si="81"/>
        <v>0.15632754342431759</v>
      </c>
    </row>
    <row r="254" spans="1:12" x14ac:dyDescent="0.15">
      <c r="A254" s="47"/>
      <c r="B254" s="47">
        <f t="shared" si="84"/>
        <v>0.29487179487179493</v>
      </c>
      <c r="C254" s="47">
        <f t="shared" si="85"/>
        <v>0.17806267806267809</v>
      </c>
      <c r="J254" s="47"/>
      <c r="K254" s="47">
        <f t="shared" si="80"/>
        <v>0.29487179487179493</v>
      </c>
      <c r="L254" s="47">
        <f t="shared" si="81"/>
        <v>0.17806267806267809</v>
      </c>
    </row>
    <row r="255" spans="1:12" x14ac:dyDescent="0.15">
      <c r="A255" s="47"/>
      <c r="B255" s="47">
        <f t="shared" si="84"/>
        <v>0.21724137931034485</v>
      </c>
      <c r="C255" s="47">
        <f t="shared" si="85"/>
        <v>0.46153846153846156</v>
      </c>
      <c r="J255" s="47"/>
      <c r="K255" s="47">
        <f t="shared" si="80"/>
        <v>0.21724137931034485</v>
      </c>
      <c r="L255" s="47">
        <f t="shared" si="81"/>
        <v>0.46153846153846156</v>
      </c>
    </row>
    <row r="256" spans="1:12" x14ac:dyDescent="0.15">
      <c r="A256" s="47"/>
      <c r="B256" s="47">
        <f t="shared" si="84"/>
        <v>0.23333333333333334</v>
      </c>
      <c r="C256" s="47">
        <f t="shared" si="85"/>
        <v>0.51500000000000001</v>
      </c>
      <c r="J256" s="47"/>
      <c r="K256" s="47">
        <f t="shared" si="80"/>
        <v>0.23333333333333334</v>
      </c>
      <c r="L256" s="47">
        <f t="shared" si="81"/>
        <v>0.51500000000000001</v>
      </c>
    </row>
    <row r="257" spans="1:19" x14ac:dyDescent="0.15">
      <c r="A257" s="47"/>
      <c r="B257" s="47">
        <f t="shared" ref="B257" si="86">S222</f>
        <v>0.33846153846153848</v>
      </c>
      <c r="C257" s="47"/>
      <c r="J257" s="47"/>
      <c r="K257" s="47">
        <f t="shared" si="80"/>
        <v>0.33846153846153848</v>
      </c>
      <c r="L257" s="47"/>
    </row>
    <row r="258" spans="1:19" x14ac:dyDescent="0.15">
      <c r="A258" s="47"/>
      <c r="B258" s="47"/>
      <c r="C258" s="47"/>
      <c r="J258" s="47"/>
      <c r="K258" s="47"/>
      <c r="L258" s="47"/>
    </row>
    <row r="259" spans="1:19" x14ac:dyDescent="0.15">
      <c r="A259" s="47"/>
      <c r="B259" s="47"/>
      <c r="C259" s="47"/>
      <c r="J259" s="47"/>
      <c r="K259" s="47"/>
      <c r="L259" s="47"/>
    </row>
    <row r="260" spans="1:19" ht="28" x14ac:dyDescent="0.15">
      <c r="A260" s="47"/>
      <c r="B260" s="47"/>
      <c r="C260" s="47"/>
      <c r="J260" s="47"/>
      <c r="K260" s="47"/>
      <c r="L260" s="47"/>
      <c r="N260" s="107" t="s">
        <v>68</v>
      </c>
      <c r="O260" s="110"/>
      <c r="Q260" s="106" t="s">
        <v>82</v>
      </c>
      <c r="R260" s="110"/>
      <c r="S260" s="110"/>
    </row>
    <row r="261" spans="1:19" ht="15" x14ac:dyDescent="0.15">
      <c r="A261" s="47"/>
      <c r="B261" s="47"/>
      <c r="C261" s="47"/>
      <c r="J261" s="47"/>
      <c r="K261" s="47"/>
      <c r="L261" s="47"/>
      <c r="N261" s="107" t="s">
        <v>61</v>
      </c>
      <c r="O261" s="112" t="s">
        <v>71</v>
      </c>
      <c r="Q261" s="106" t="s">
        <v>83</v>
      </c>
      <c r="R261" s="110">
        <v>0.98380000000000001</v>
      </c>
      <c r="S261" s="110">
        <v>0.95309999999999995</v>
      </c>
    </row>
    <row r="262" spans="1:19" ht="15" x14ac:dyDescent="0.15">
      <c r="A262" s="47">
        <v>20181113</v>
      </c>
      <c r="B262" s="47">
        <f>AA217</f>
        <v>0.1851851851851852</v>
      </c>
      <c r="C262" s="47">
        <f>AE217</f>
        <v>-0.32051282051282048</v>
      </c>
      <c r="J262" s="47">
        <v>20181113</v>
      </c>
      <c r="K262" s="47">
        <f t="shared" si="80"/>
        <v>0.1851851851851852</v>
      </c>
      <c r="L262" s="47">
        <f t="shared" si="81"/>
        <v>-0.32051282051282048</v>
      </c>
      <c r="N262" s="107" t="s">
        <v>63</v>
      </c>
      <c r="O262" s="112">
        <v>2.63E-2</v>
      </c>
      <c r="Q262" s="106" t="s">
        <v>63</v>
      </c>
      <c r="R262" s="110">
        <v>0.97729999999999995</v>
      </c>
      <c r="S262" s="110">
        <v>0.50649999999999995</v>
      </c>
    </row>
    <row r="263" spans="1:19" ht="30" x14ac:dyDescent="0.15">
      <c r="A263" s="47"/>
      <c r="B263" s="47">
        <f t="shared" ref="B263:B266" si="87">AA218</f>
        <v>0.33655394524959742</v>
      </c>
      <c r="C263" s="47">
        <f t="shared" ref="C263:C266" si="88">AE218</f>
        <v>0.27093596059113301</v>
      </c>
      <c r="J263" s="47"/>
      <c r="K263" s="47">
        <f t="shared" si="80"/>
        <v>0.33655394524959742</v>
      </c>
      <c r="L263" s="47">
        <f t="shared" si="81"/>
        <v>0.27093596059113301</v>
      </c>
      <c r="N263" s="107" t="s">
        <v>64</v>
      </c>
      <c r="O263" s="112" t="s">
        <v>72</v>
      </c>
      <c r="Q263" s="106" t="s">
        <v>84</v>
      </c>
      <c r="R263" s="110" t="s">
        <v>73</v>
      </c>
      <c r="S263" s="110" t="s">
        <v>73</v>
      </c>
    </row>
    <row r="264" spans="1:19" ht="28" x14ac:dyDescent="0.15">
      <c r="A264" s="47"/>
      <c r="B264" s="47">
        <f t="shared" si="87"/>
        <v>0.58260869565217388</v>
      </c>
      <c r="C264" s="47">
        <f t="shared" si="88"/>
        <v>0.33142857142857141</v>
      </c>
      <c r="J264" s="47"/>
      <c r="K264" s="47">
        <f t="shared" si="80"/>
        <v>0.58260869565217388</v>
      </c>
      <c r="L264" s="47">
        <f t="shared" si="81"/>
        <v>0.33142857142857141</v>
      </c>
      <c r="N264" s="107" t="s">
        <v>66</v>
      </c>
      <c r="O264" s="112" t="s">
        <v>73</v>
      </c>
      <c r="Q264" s="106" t="s">
        <v>64</v>
      </c>
      <c r="R264" s="110" t="s">
        <v>65</v>
      </c>
      <c r="S264" s="110" t="s">
        <v>65</v>
      </c>
    </row>
    <row r="265" spans="1:19" x14ac:dyDescent="0.15">
      <c r="A265" s="47"/>
      <c r="B265" s="47">
        <f t="shared" si="87"/>
        <v>0.33333333333333331</v>
      </c>
      <c r="C265" s="47">
        <f t="shared" si="88"/>
        <v>0.54833333333333334</v>
      </c>
      <c r="J265" s="47"/>
      <c r="K265" s="47">
        <f t="shared" si="80"/>
        <v>0.33333333333333331</v>
      </c>
      <c r="L265" s="47">
        <f t="shared" si="81"/>
        <v>0.54833333333333334</v>
      </c>
    </row>
    <row r="266" spans="1:19" x14ac:dyDescent="0.15">
      <c r="A266" s="47"/>
      <c r="B266" s="47">
        <f t="shared" si="87"/>
        <v>0.46153846153846156</v>
      </c>
      <c r="C266" s="47">
        <f t="shared" si="88"/>
        <v>0.10962962962962962</v>
      </c>
      <c r="J266" s="47"/>
      <c r="K266" s="47">
        <f t="shared" si="80"/>
        <v>0.46153846153846156</v>
      </c>
      <c r="L266" s="47">
        <f t="shared" si="81"/>
        <v>0.10962962962962962</v>
      </c>
    </row>
    <row r="267" spans="1:19" x14ac:dyDescent="0.15">
      <c r="A267" s="47"/>
      <c r="B267" s="47">
        <f t="shared" ref="B267" si="89">AA222</f>
        <v>0.35714285714285715</v>
      </c>
      <c r="C267" s="47"/>
      <c r="J267" s="47"/>
      <c r="K267" s="47">
        <f t="shared" si="80"/>
        <v>0.35714285714285715</v>
      </c>
      <c r="L267" s="47"/>
    </row>
    <row r="268" spans="1:19" x14ac:dyDescent="0.15">
      <c r="A268" s="47"/>
      <c r="B268" s="47"/>
      <c r="C268" s="47"/>
      <c r="J268" s="47"/>
      <c r="K268" s="47"/>
      <c r="L268" s="47"/>
    </row>
    <row r="269" spans="1:19" x14ac:dyDescent="0.15">
      <c r="A269" s="47"/>
      <c r="B269" s="47"/>
      <c r="C269" s="47"/>
      <c r="J269" s="47"/>
      <c r="K269" s="47"/>
      <c r="L269" s="47"/>
    </row>
    <row r="270" spans="1:19" x14ac:dyDescent="0.15">
      <c r="A270" s="47"/>
      <c r="B270" s="47"/>
      <c r="C270" s="47"/>
      <c r="J270" s="47"/>
      <c r="K270" s="47"/>
      <c r="L270" s="47"/>
    </row>
    <row r="271" spans="1:19" x14ac:dyDescent="0.15">
      <c r="A271" s="47"/>
      <c r="B271" s="47"/>
      <c r="C271" s="47"/>
      <c r="J271" s="47"/>
      <c r="K271" s="47"/>
      <c r="L271" s="47"/>
    </row>
    <row r="272" spans="1:19" x14ac:dyDescent="0.15">
      <c r="A272" s="67" t="s">
        <v>11</v>
      </c>
      <c r="B272" s="68">
        <f>AVERAGE(B232:B271)</f>
        <v>0.21167029688356867</v>
      </c>
      <c r="C272" s="68">
        <f>AVERAGE(C232:C271)</f>
        <v>0.21693478554332771</v>
      </c>
      <c r="J272" s="67" t="s">
        <v>11</v>
      </c>
      <c r="K272" s="68">
        <f>AVERAGE(K232:K271)</f>
        <v>0.30795873093592652</v>
      </c>
      <c r="L272" s="68">
        <f>AVERAGE(L232:L271)</f>
        <v>0.26369685602592724</v>
      </c>
    </row>
    <row r="273" spans="1:64" ht="15" x14ac:dyDescent="0.2">
      <c r="A273" s="67" t="s">
        <v>14</v>
      </c>
      <c r="B273" s="69">
        <f>STDEV(B232:B271)/SQRT(COUNT(B232:B271))</f>
        <v>3.5533462119570404E-2</v>
      </c>
      <c r="C273" s="69">
        <f>STDEV(C232:C271)/SQRT(COUNT(C232:C271))</f>
        <v>4.1763436896409871E-2</v>
      </c>
      <c r="J273" s="67" t="s">
        <v>14</v>
      </c>
      <c r="K273" s="69">
        <f>STDEV(K232:K271)/SQRT(COUNT(K232:K271))</f>
        <v>3.007683961145622E-2</v>
      </c>
      <c r="L273" s="69">
        <f>STDEV(L232:L271)/SQRT(COUNT(L232:L271))</f>
        <v>5.5265906597317588E-2</v>
      </c>
    </row>
    <row r="274" spans="1:64" x14ac:dyDescent="0.15">
      <c r="A274" s="67" t="s">
        <v>15</v>
      </c>
      <c r="B274" s="68">
        <f>COUNT(B232:B271)</f>
        <v>28</v>
      </c>
      <c r="C274" s="68">
        <f>COUNT(C232:C271)</f>
        <v>26</v>
      </c>
      <c r="J274" s="67" t="s">
        <v>15</v>
      </c>
      <c r="K274" s="68">
        <f>COUNT(K232:K271)</f>
        <v>19</v>
      </c>
      <c r="L274" s="68">
        <f>COUNT(L232:L271)</f>
        <v>17</v>
      </c>
    </row>
    <row r="275" spans="1:64" x14ac:dyDescent="0.15">
      <c r="A275" s="67" t="s">
        <v>56</v>
      </c>
      <c r="B275" s="68">
        <f>TTEST(B232:B271,B232:B271,2,2)</f>
        <v>1</v>
      </c>
      <c r="C275" s="68">
        <f>TTEST(B232:B271,C232:C271,2,2)</f>
        <v>0.9235284168189638</v>
      </c>
      <c r="J275" s="67" t="s">
        <v>56</v>
      </c>
      <c r="K275" s="68">
        <f>TTEST(K232:K271,K232:K271,2,2)</f>
        <v>1</v>
      </c>
      <c r="L275" s="68">
        <f>TTEST(K232:K271,L232:L271,2,2)</f>
        <v>0.47401929572904089</v>
      </c>
    </row>
    <row r="277" spans="1:64" s="20" customFormat="1" ht="17" thickBot="1" x14ac:dyDescent="0.25">
      <c r="A277" s="19" t="s">
        <v>51</v>
      </c>
      <c r="B277" s="19"/>
      <c r="C277" s="19"/>
      <c r="D277" s="19"/>
      <c r="E277" s="19"/>
      <c r="F277" s="19"/>
      <c r="G277" s="19"/>
    </row>
    <row r="278" spans="1:64" ht="15" x14ac:dyDescent="0.2">
      <c r="A278" s="42" t="s">
        <v>25</v>
      </c>
      <c r="B278" s="36"/>
      <c r="C278" s="36"/>
      <c r="D278" s="36"/>
      <c r="E278" s="36"/>
      <c r="F278" s="36"/>
      <c r="G278" s="36"/>
      <c r="H278" s="36"/>
      <c r="I278" s="42" t="s">
        <v>26</v>
      </c>
      <c r="J278" s="36"/>
      <c r="K278" s="36"/>
      <c r="L278" s="36"/>
      <c r="M278" s="36"/>
      <c r="N278" s="36"/>
      <c r="O278" s="36"/>
      <c r="P278" s="37"/>
      <c r="Q278" s="78" t="s">
        <v>27</v>
      </c>
      <c r="R278" s="36"/>
      <c r="S278" s="36"/>
      <c r="T278" s="36"/>
      <c r="U278" s="36"/>
      <c r="V278" s="36"/>
      <c r="W278" s="36"/>
      <c r="X278" s="36"/>
      <c r="Y278" s="42" t="s">
        <v>28</v>
      </c>
      <c r="Z278" s="36"/>
      <c r="AA278" s="36"/>
      <c r="AB278" s="36"/>
      <c r="AC278" s="36"/>
      <c r="AD278" s="36"/>
      <c r="AE278" s="36"/>
      <c r="AF278" s="37"/>
      <c r="AG278" s="78" t="s">
        <v>30</v>
      </c>
      <c r="AH278" s="36"/>
      <c r="AI278" s="36"/>
      <c r="AJ278" s="36"/>
      <c r="AK278" s="36"/>
      <c r="AL278" s="36"/>
      <c r="AM278" s="36"/>
      <c r="AN278" s="36"/>
      <c r="AO278" s="42" t="s">
        <v>31</v>
      </c>
      <c r="AP278" s="36"/>
      <c r="AQ278" s="36"/>
      <c r="AR278" s="36"/>
      <c r="AS278" s="36"/>
      <c r="AT278" s="36"/>
      <c r="AU278" s="36"/>
      <c r="AV278" s="37"/>
      <c r="AW278" s="78" t="s">
        <v>32</v>
      </c>
      <c r="AX278" s="36"/>
      <c r="AY278" s="36"/>
      <c r="AZ278" s="36"/>
      <c r="BA278" s="36"/>
      <c r="BB278" s="36"/>
      <c r="BC278" s="36"/>
      <c r="BD278" s="36"/>
      <c r="BE278" s="42" t="s">
        <v>33</v>
      </c>
      <c r="BF278" s="36"/>
      <c r="BG278" s="36"/>
      <c r="BH278" s="36"/>
      <c r="BI278" s="36"/>
      <c r="BJ278" s="36"/>
      <c r="BK278" s="36"/>
      <c r="BL278" s="37"/>
    </row>
    <row r="279" spans="1:64" ht="15" x14ac:dyDescent="0.2">
      <c r="A279" s="116" t="s">
        <v>3</v>
      </c>
      <c r="B279" s="114"/>
      <c r="C279" s="114"/>
      <c r="D279" s="117"/>
      <c r="E279" s="113" t="s">
        <v>4</v>
      </c>
      <c r="F279" s="114"/>
      <c r="G279" s="114"/>
      <c r="H279" s="114"/>
      <c r="I279" s="116" t="s">
        <v>3</v>
      </c>
      <c r="J279" s="114"/>
      <c r="K279" s="114"/>
      <c r="L279" s="114"/>
      <c r="M279" s="113" t="s">
        <v>4</v>
      </c>
      <c r="N279" s="114"/>
      <c r="O279" s="114"/>
      <c r="P279" s="115"/>
      <c r="Q279" s="114" t="s">
        <v>3</v>
      </c>
      <c r="R279" s="114"/>
      <c r="S279" s="114"/>
      <c r="T279" s="114"/>
      <c r="U279" s="113" t="s">
        <v>4</v>
      </c>
      <c r="V279" s="114"/>
      <c r="W279" s="114"/>
      <c r="X279" s="114"/>
      <c r="Y279" s="116" t="s">
        <v>3</v>
      </c>
      <c r="Z279" s="114"/>
      <c r="AA279" s="114"/>
      <c r="AB279" s="114"/>
      <c r="AC279" s="113" t="s">
        <v>4</v>
      </c>
      <c r="AD279" s="114"/>
      <c r="AE279" s="114"/>
      <c r="AF279" s="115"/>
      <c r="AG279" s="114" t="s">
        <v>3</v>
      </c>
      <c r="AH279" s="114"/>
      <c r="AI279" s="114"/>
      <c r="AJ279" s="114"/>
      <c r="AK279" s="113" t="s">
        <v>4</v>
      </c>
      <c r="AL279" s="114"/>
      <c r="AM279" s="114"/>
      <c r="AN279" s="114"/>
      <c r="AO279" s="116" t="s">
        <v>3</v>
      </c>
      <c r="AP279" s="114"/>
      <c r="AQ279" s="114"/>
      <c r="AR279" s="114"/>
      <c r="AS279" s="113" t="s">
        <v>4</v>
      </c>
      <c r="AT279" s="114"/>
      <c r="AU279" s="114"/>
      <c r="AV279" s="115"/>
      <c r="AW279" s="114" t="s">
        <v>3</v>
      </c>
      <c r="AX279" s="114"/>
      <c r="AY279" s="114"/>
      <c r="AZ279" s="114"/>
      <c r="BA279" s="113" t="s">
        <v>4</v>
      </c>
      <c r="BB279" s="114"/>
      <c r="BC279" s="114"/>
      <c r="BD279" s="114"/>
      <c r="BE279" s="116" t="s">
        <v>3</v>
      </c>
      <c r="BF279" s="114"/>
      <c r="BG279" s="114"/>
      <c r="BH279" s="114"/>
      <c r="BI279" s="113" t="s">
        <v>4</v>
      </c>
      <c r="BJ279" s="114"/>
      <c r="BK279" s="114"/>
      <c r="BL279" s="115"/>
    </row>
    <row r="280" spans="1:64" ht="15" x14ac:dyDescent="0.2">
      <c r="A280" s="23" t="s">
        <v>5</v>
      </c>
      <c r="B280" s="24"/>
      <c r="C280" s="25" t="s">
        <v>6</v>
      </c>
      <c r="D280" s="24"/>
      <c r="E280" s="57" t="s">
        <v>5</v>
      </c>
      <c r="F280" s="24"/>
      <c r="G280" s="25" t="s">
        <v>6</v>
      </c>
      <c r="H280" s="24"/>
      <c r="I280" s="23" t="s">
        <v>5</v>
      </c>
      <c r="J280" s="24"/>
      <c r="K280" s="25" t="s">
        <v>6</v>
      </c>
      <c r="L280" s="24"/>
      <c r="M280" s="57" t="s">
        <v>5</v>
      </c>
      <c r="N280" s="24"/>
      <c r="O280" s="25" t="s">
        <v>6</v>
      </c>
      <c r="P280" s="26"/>
      <c r="Q280" s="25" t="s">
        <v>5</v>
      </c>
      <c r="R280" s="24"/>
      <c r="S280" s="25" t="s">
        <v>6</v>
      </c>
      <c r="T280" s="24"/>
      <c r="U280" s="57" t="s">
        <v>5</v>
      </c>
      <c r="V280" s="24"/>
      <c r="W280" s="25" t="s">
        <v>6</v>
      </c>
      <c r="X280" s="24"/>
      <c r="Y280" s="23" t="s">
        <v>5</v>
      </c>
      <c r="Z280" s="24"/>
      <c r="AA280" s="25" t="s">
        <v>6</v>
      </c>
      <c r="AB280" s="24"/>
      <c r="AC280" s="57" t="s">
        <v>5</v>
      </c>
      <c r="AD280" s="24"/>
      <c r="AE280" s="25" t="s">
        <v>6</v>
      </c>
      <c r="AF280" s="26"/>
      <c r="AG280" s="25" t="s">
        <v>5</v>
      </c>
      <c r="AH280" s="24"/>
      <c r="AI280" s="25" t="s">
        <v>6</v>
      </c>
      <c r="AJ280" s="24"/>
      <c r="AK280" s="57" t="s">
        <v>5</v>
      </c>
      <c r="AL280" s="24"/>
      <c r="AM280" s="25" t="s">
        <v>6</v>
      </c>
      <c r="AN280" s="24"/>
      <c r="AO280" s="23" t="s">
        <v>5</v>
      </c>
      <c r="AP280" s="24"/>
      <c r="AQ280" s="25" t="s">
        <v>6</v>
      </c>
      <c r="AR280" s="24"/>
      <c r="AS280" s="57" t="s">
        <v>5</v>
      </c>
      <c r="AT280" s="24"/>
      <c r="AU280" s="25" t="s">
        <v>6</v>
      </c>
      <c r="AV280" s="26"/>
      <c r="AW280" s="25" t="s">
        <v>5</v>
      </c>
      <c r="AX280" s="24"/>
      <c r="AY280" s="25" t="s">
        <v>6</v>
      </c>
      <c r="AZ280" s="24"/>
      <c r="BA280" s="57" t="s">
        <v>5</v>
      </c>
      <c r="BB280" s="24"/>
      <c r="BC280" s="25" t="s">
        <v>6</v>
      </c>
      <c r="BD280" s="24"/>
      <c r="BE280" s="23" t="s">
        <v>5</v>
      </c>
      <c r="BF280" s="24"/>
      <c r="BG280" s="25" t="s">
        <v>6</v>
      </c>
      <c r="BH280" s="24"/>
      <c r="BI280" s="57" t="s">
        <v>5</v>
      </c>
      <c r="BJ280" s="24"/>
      <c r="BK280" s="25" t="s">
        <v>6</v>
      </c>
      <c r="BL280" s="26"/>
    </row>
    <row r="281" spans="1:64" ht="15" x14ac:dyDescent="0.2">
      <c r="A281" s="1" t="s">
        <v>7</v>
      </c>
      <c r="B281" s="1" t="s">
        <v>8</v>
      </c>
      <c r="C281" s="1" t="s">
        <v>7</v>
      </c>
      <c r="D281" s="1" t="s">
        <v>8</v>
      </c>
      <c r="E281" s="1" t="s">
        <v>7</v>
      </c>
      <c r="F281" s="1" t="s">
        <v>8</v>
      </c>
      <c r="G281" s="1" t="s">
        <v>7</v>
      </c>
      <c r="H281" s="1" t="s">
        <v>8</v>
      </c>
      <c r="I281" s="23" t="s">
        <v>7</v>
      </c>
      <c r="J281" s="25" t="s">
        <v>8</v>
      </c>
      <c r="K281" s="25" t="s">
        <v>7</v>
      </c>
      <c r="L281" s="25" t="s">
        <v>8</v>
      </c>
      <c r="M281" s="25" t="s">
        <v>7</v>
      </c>
      <c r="N281" s="25" t="s">
        <v>8</v>
      </c>
      <c r="O281" s="25" t="s">
        <v>7</v>
      </c>
      <c r="P281" s="27" t="s">
        <v>8</v>
      </c>
      <c r="Q281" s="1" t="s">
        <v>7</v>
      </c>
      <c r="R281" s="1" t="s">
        <v>8</v>
      </c>
      <c r="S281" s="1" t="s">
        <v>7</v>
      </c>
      <c r="T281" s="1" t="s">
        <v>8</v>
      </c>
      <c r="U281" s="1" t="s">
        <v>7</v>
      </c>
      <c r="V281" s="1" t="s">
        <v>8</v>
      </c>
      <c r="W281" s="1" t="s">
        <v>7</v>
      </c>
      <c r="X281" s="1" t="s">
        <v>8</v>
      </c>
      <c r="Y281" s="23" t="s">
        <v>7</v>
      </c>
      <c r="Z281" s="25" t="s">
        <v>8</v>
      </c>
      <c r="AA281" s="25" t="s">
        <v>7</v>
      </c>
      <c r="AB281" s="25" t="s">
        <v>8</v>
      </c>
      <c r="AC281" s="25" t="s">
        <v>7</v>
      </c>
      <c r="AD281" s="25" t="s">
        <v>8</v>
      </c>
      <c r="AE281" s="25" t="s">
        <v>7</v>
      </c>
      <c r="AF281" s="26"/>
      <c r="AG281" s="25" t="s">
        <v>7</v>
      </c>
      <c r="AH281" s="1" t="s">
        <v>8</v>
      </c>
      <c r="AI281" s="1" t="s">
        <v>7</v>
      </c>
      <c r="AJ281" s="1" t="s">
        <v>8</v>
      </c>
      <c r="AK281" s="1" t="s">
        <v>7</v>
      </c>
      <c r="AL281" s="1" t="s">
        <v>8</v>
      </c>
      <c r="AM281" s="1" t="s">
        <v>7</v>
      </c>
      <c r="AO281" s="23" t="s">
        <v>7</v>
      </c>
      <c r="AP281" s="25" t="s">
        <v>8</v>
      </c>
      <c r="AQ281" s="25" t="s">
        <v>7</v>
      </c>
      <c r="AR281" s="25" t="s">
        <v>8</v>
      </c>
      <c r="AS281" s="25" t="s">
        <v>7</v>
      </c>
      <c r="AT281" s="25" t="s">
        <v>8</v>
      </c>
      <c r="AU281" s="25" t="s">
        <v>7</v>
      </c>
      <c r="AV281" s="27" t="s">
        <v>8</v>
      </c>
      <c r="AW281" s="1" t="s">
        <v>7</v>
      </c>
      <c r="AX281" s="1" t="s">
        <v>8</v>
      </c>
      <c r="AY281" s="1" t="s">
        <v>7</v>
      </c>
      <c r="AZ281" s="1" t="s">
        <v>8</v>
      </c>
      <c r="BA281" s="1" t="s">
        <v>7</v>
      </c>
      <c r="BB281" s="1" t="s">
        <v>8</v>
      </c>
      <c r="BC281" s="1" t="s">
        <v>7</v>
      </c>
      <c r="BD281" s="1" t="s">
        <v>8</v>
      </c>
      <c r="BE281" s="23" t="s">
        <v>7</v>
      </c>
      <c r="BF281" s="25" t="s">
        <v>8</v>
      </c>
      <c r="BG281" s="25" t="s">
        <v>7</v>
      </c>
      <c r="BH281" s="25" t="s">
        <v>8</v>
      </c>
      <c r="BI281" s="25" t="s">
        <v>7</v>
      </c>
      <c r="BJ281" s="25" t="s">
        <v>8</v>
      </c>
      <c r="BK281" s="25" t="s">
        <v>7</v>
      </c>
      <c r="BL281" s="27" t="s">
        <v>8</v>
      </c>
    </row>
    <row r="282" spans="1:64" ht="15" x14ac:dyDescent="0.2">
      <c r="A282" s="1">
        <v>9</v>
      </c>
      <c r="B282" s="1">
        <v>13</v>
      </c>
      <c r="C282" s="1">
        <v>11</v>
      </c>
      <c r="D282" s="1">
        <v>14</v>
      </c>
      <c r="E282" s="1">
        <v>4</v>
      </c>
      <c r="F282" s="1">
        <v>16</v>
      </c>
      <c r="G282" s="1">
        <v>19</v>
      </c>
      <c r="H282" s="1">
        <v>9</v>
      </c>
      <c r="I282" s="23">
        <v>8</v>
      </c>
      <c r="J282" s="25">
        <v>19</v>
      </c>
      <c r="K282" s="25">
        <v>10</v>
      </c>
      <c r="L282" s="25">
        <v>17</v>
      </c>
      <c r="M282" s="25">
        <v>5</v>
      </c>
      <c r="N282" s="25">
        <v>20</v>
      </c>
      <c r="O282" s="25">
        <v>11</v>
      </c>
      <c r="P282" s="27">
        <v>13</v>
      </c>
      <c r="Q282" s="1">
        <v>15</v>
      </c>
      <c r="R282" s="1">
        <v>11</v>
      </c>
      <c r="S282" s="1">
        <v>14</v>
      </c>
      <c r="T282" s="1">
        <v>12</v>
      </c>
      <c r="U282" s="1">
        <v>11</v>
      </c>
      <c r="V282" s="1">
        <v>15</v>
      </c>
      <c r="W282" s="1">
        <v>21</v>
      </c>
      <c r="X282" s="1">
        <v>7</v>
      </c>
      <c r="Y282" s="23">
        <v>14</v>
      </c>
      <c r="Z282" s="25">
        <v>11</v>
      </c>
      <c r="AA282" s="25">
        <v>10</v>
      </c>
      <c r="AB282" s="25">
        <v>18</v>
      </c>
      <c r="AC282" s="25">
        <v>24</v>
      </c>
      <c r="AD282" s="25">
        <v>6</v>
      </c>
      <c r="AE282" s="25">
        <v>14</v>
      </c>
      <c r="AF282" s="27">
        <v>13</v>
      </c>
      <c r="AG282" s="25">
        <v>12</v>
      </c>
      <c r="AH282" s="1">
        <v>13</v>
      </c>
      <c r="AI282" s="1">
        <v>14</v>
      </c>
      <c r="AJ282" s="1">
        <v>13</v>
      </c>
      <c r="AK282" s="1">
        <v>18</v>
      </c>
      <c r="AL282" s="1">
        <v>5</v>
      </c>
      <c r="AM282" s="1">
        <v>16</v>
      </c>
      <c r="AN282" s="1">
        <v>14</v>
      </c>
      <c r="AO282" s="23">
        <v>5</v>
      </c>
      <c r="AP282" s="25">
        <v>12</v>
      </c>
      <c r="AQ282" s="25">
        <v>20</v>
      </c>
      <c r="AR282" s="25">
        <v>8</v>
      </c>
      <c r="AS282" s="25">
        <v>15</v>
      </c>
      <c r="AT282" s="25">
        <v>10</v>
      </c>
      <c r="AU282" s="25">
        <v>10</v>
      </c>
      <c r="AV282" s="27">
        <v>11</v>
      </c>
      <c r="AW282" s="1">
        <v>10</v>
      </c>
      <c r="AX282" s="1">
        <v>5</v>
      </c>
      <c r="AY282" s="1">
        <v>13</v>
      </c>
      <c r="AZ282" s="1">
        <v>11</v>
      </c>
      <c r="BA282" s="1">
        <v>15</v>
      </c>
      <c r="BB282" s="1">
        <v>11</v>
      </c>
      <c r="BC282" s="1">
        <v>13</v>
      </c>
      <c r="BD282" s="1">
        <v>13</v>
      </c>
      <c r="BE282" s="23">
        <v>10</v>
      </c>
      <c r="BF282" s="25">
        <v>15</v>
      </c>
      <c r="BG282" s="25">
        <v>13</v>
      </c>
      <c r="BH282" s="25">
        <v>15</v>
      </c>
      <c r="BI282" s="25">
        <v>7</v>
      </c>
      <c r="BJ282" s="25">
        <v>19</v>
      </c>
      <c r="BK282" s="25">
        <v>12</v>
      </c>
      <c r="BL282" s="27">
        <v>17</v>
      </c>
    </row>
    <row r="283" spans="1:64" ht="15" x14ac:dyDescent="0.2">
      <c r="A283" s="1">
        <v>14</v>
      </c>
      <c r="B283" s="1">
        <v>12</v>
      </c>
      <c r="C283" s="1">
        <v>12</v>
      </c>
      <c r="D283" s="1">
        <v>14</v>
      </c>
      <c r="E283" s="1">
        <v>13</v>
      </c>
      <c r="F283" s="1">
        <v>11</v>
      </c>
      <c r="G283" s="1">
        <v>11</v>
      </c>
      <c r="H283" s="1">
        <v>12</v>
      </c>
      <c r="I283" s="23">
        <v>10</v>
      </c>
      <c r="J283" s="25">
        <v>14</v>
      </c>
      <c r="K283" s="25">
        <v>13</v>
      </c>
      <c r="L283" s="25">
        <v>22</v>
      </c>
      <c r="M283" s="25">
        <v>9</v>
      </c>
      <c r="N283" s="25">
        <v>19</v>
      </c>
      <c r="O283" s="25">
        <v>8</v>
      </c>
      <c r="P283" s="27">
        <v>18</v>
      </c>
      <c r="Q283" s="1">
        <v>10</v>
      </c>
      <c r="R283" s="1">
        <v>19</v>
      </c>
      <c r="S283" s="1">
        <v>18</v>
      </c>
      <c r="T283" s="1">
        <v>9</v>
      </c>
      <c r="U283" s="1">
        <v>14</v>
      </c>
      <c r="V283" s="1">
        <v>12</v>
      </c>
      <c r="W283" s="1">
        <v>17</v>
      </c>
      <c r="X283" s="1">
        <v>12</v>
      </c>
      <c r="Y283" s="23">
        <v>17</v>
      </c>
      <c r="Z283" s="25">
        <v>12</v>
      </c>
      <c r="AA283" s="25">
        <v>6</v>
      </c>
      <c r="AB283" s="25">
        <v>19</v>
      </c>
      <c r="AC283" s="25">
        <v>17</v>
      </c>
      <c r="AD283" s="25">
        <v>7</v>
      </c>
      <c r="AE283" s="25">
        <v>12</v>
      </c>
      <c r="AF283" s="27">
        <v>13</v>
      </c>
      <c r="AG283" s="25">
        <v>12</v>
      </c>
      <c r="AH283" s="1">
        <v>17</v>
      </c>
      <c r="AI283" s="1">
        <v>18</v>
      </c>
      <c r="AJ283" s="1">
        <v>9</v>
      </c>
      <c r="AK283" s="1">
        <v>10</v>
      </c>
      <c r="AL283" s="1">
        <v>18</v>
      </c>
      <c r="AM283" s="1">
        <v>19</v>
      </c>
      <c r="AN283" s="1">
        <v>10</v>
      </c>
      <c r="AO283" s="23">
        <v>17</v>
      </c>
      <c r="AP283" s="25">
        <v>10</v>
      </c>
      <c r="AQ283" s="25">
        <v>13</v>
      </c>
      <c r="AR283" s="25">
        <v>15</v>
      </c>
      <c r="AS283" s="25">
        <v>15</v>
      </c>
      <c r="AT283" s="25">
        <v>3</v>
      </c>
      <c r="AU283" s="25">
        <v>16</v>
      </c>
      <c r="AV283" s="27">
        <v>12</v>
      </c>
      <c r="AW283" s="1">
        <v>10</v>
      </c>
      <c r="AX283" s="1">
        <v>4</v>
      </c>
      <c r="AY283" s="1">
        <v>5</v>
      </c>
      <c r="AZ283" s="1">
        <v>21</v>
      </c>
      <c r="BA283" s="1">
        <v>13</v>
      </c>
      <c r="BB283" s="1">
        <v>15</v>
      </c>
      <c r="BC283" s="1">
        <v>6</v>
      </c>
      <c r="BD283" s="1">
        <v>22</v>
      </c>
      <c r="BE283" s="23">
        <v>9</v>
      </c>
      <c r="BF283" s="25">
        <v>16</v>
      </c>
      <c r="BG283" s="25">
        <v>19</v>
      </c>
      <c r="BH283" s="25">
        <v>11</v>
      </c>
      <c r="BI283" s="25">
        <v>12</v>
      </c>
      <c r="BJ283" s="25">
        <v>16</v>
      </c>
      <c r="BK283" s="25">
        <v>19</v>
      </c>
      <c r="BL283" s="27">
        <v>12</v>
      </c>
    </row>
    <row r="284" spans="1:64" ht="15" x14ac:dyDescent="0.2">
      <c r="A284" s="1">
        <v>16</v>
      </c>
      <c r="B284" s="1">
        <v>6</v>
      </c>
      <c r="C284" s="1">
        <v>11</v>
      </c>
      <c r="D284" s="1">
        <v>18</v>
      </c>
      <c r="E284" s="1">
        <v>12</v>
      </c>
      <c r="F284" s="1">
        <v>14</v>
      </c>
      <c r="G284" s="1">
        <v>14</v>
      </c>
      <c r="H284" s="1">
        <v>14</v>
      </c>
      <c r="I284" s="23">
        <v>2</v>
      </c>
      <c r="J284" s="25">
        <v>24</v>
      </c>
      <c r="K284" s="25">
        <v>8</v>
      </c>
      <c r="L284" s="25">
        <v>19</v>
      </c>
      <c r="M284" s="25">
        <v>4</v>
      </c>
      <c r="N284" s="25">
        <v>23</v>
      </c>
      <c r="O284" s="25">
        <v>4</v>
      </c>
      <c r="P284" s="27">
        <v>12</v>
      </c>
      <c r="Q284" s="1">
        <v>7</v>
      </c>
      <c r="R284" s="1">
        <v>6</v>
      </c>
      <c r="S284" s="1">
        <v>11</v>
      </c>
      <c r="T284" s="1">
        <v>18</v>
      </c>
      <c r="U284" s="1">
        <v>23</v>
      </c>
      <c r="V284" s="1">
        <v>8</v>
      </c>
      <c r="W284" s="1">
        <v>18</v>
      </c>
      <c r="X284" s="1">
        <v>8</v>
      </c>
      <c r="Y284" s="23">
        <v>13</v>
      </c>
      <c r="Z284" s="25">
        <v>14</v>
      </c>
      <c r="AA284" s="25">
        <v>6</v>
      </c>
      <c r="AB284" s="25">
        <v>15</v>
      </c>
      <c r="AC284" s="25">
        <v>10</v>
      </c>
      <c r="AD284" s="25">
        <v>13</v>
      </c>
      <c r="AE284" s="25">
        <v>8</v>
      </c>
      <c r="AF284" s="27">
        <v>20</v>
      </c>
      <c r="AG284" s="25">
        <v>5</v>
      </c>
      <c r="AH284" s="1">
        <v>14</v>
      </c>
      <c r="AI284" s="1">
        <v>3</v>
      </c>
      <c r="AJ284" s="1">
        <v>18</v>
      </c>
      <c r="AK284" s="1">
        <v>9</v>
      </c>
      <c r="AL284" s="1">
        <v>16</v>
      </c>
      <c r="AM284" s="1">
        <v>11</v>
      </c>
      <c r="AN284" s="1">
        <v>14</v>
      </c>
      <c r="AO284" s="23">
        <v>17</v>
      </c>
      <c r="AP284" s="25">
        <v>14</v>
      </c>
      <c r="AQ284" s="25">
        <v>14</v>
      </c>
      <c r="AR284" s="25">
        <v>12</v>
      </c>
      <c r="AS284" s="25">
        <v>13</v>
      </c>
      <c r="AT284" s="25">
        <v>14</v>
      </c>
      <c r="AU284" s="25">
        <v>10</v>
      </c>
      <c r="AV284" s="27">
        <v>19</v>
      </c>
      <c r="AW284" s="1">
        <v>18</v>
      </c>
      <c r="AX284" s="1">
        <v>10</v>
      </c>
      <c r="AY284" s="1">
        <v>22</v>
      </c>
      <c r="AZ284" s="1">
        <v>10</v>
      </c>
      <c r="BA284" s="1">
        <v>14</v>
      </c>
      <c r="BB284" s="1">
        <v>16</v>
      </c>
      <c r="BC284" s="1">
        <v>17</v>
      </c>
      <c r="BD284" s="1">
        <v>9</v>
      </c>
      <c r="BE284" s="23">
        <v>14</v>
      </c>
      <c r="BF284" s="25">
        <v>13</v>
      </c>
      <c r="BG284" s="25">
        <v>12</v>
      </c>
      <c r="BH284" s="25">
        <v>7</v>
      </c>
      <c r="BI284" s="25">
        <v>14</v>
      </c>
      <c r="BJ284" s="25">
        <v>16</v>
      </c>
      <c r="BK284" s="25">
        <v>13</v>
      </c>
      <c r="BL284" s="27">
        <v>17</v>
      </c>
    </row>
    <row r="285" spans="1:64" ht="15" x14ac:dyDescent="0.2">
      <c r="A285" s="1">
        <v>12</v>
      </c>
      <c r="B285" s="1">
        <v>11</v>
      </c>
      <c r="C285" s="1">
        <v>12</v>
      </c>
      <c r="D285" s="1">
        <v>9</v>
      </c>
      <c r="E285" s="1">
        <v>6</v>
      </c>
      <c r="F285" s="1">
        <v>19</v>
      </c>
      <c r="G285" s="1">
        <v>11</v>
      </c>
      <c r="H285" s="1">
        <v>15</v>
      </c>
      <c r="I285" s="23">
        <v>12</v>
      </c>
      <c r="J285" s="25">
        <v>15</v>
      </c>
      <c r="K285" s="25">
        <v>14</v>
      </c>
      <c r="L285" s="25">
        <v>14</v>
      </c>
      <c r="M285" s="25">
        <v>7</v>
      </c>
      <c r="N285" s="25">
        <v>16</v>
      </c>
      <c r="O285" s="25">
        <v>7</v>
      </c>
      <c r="P285" s="27">
        <v>17</v>
      </c>
      <c r="Q285" s="1">
        <v>13</v>
      </c>
      <c r="R285" s="1">
        <v>14</v>
      </c>
      <c r="S285" s="1">
        <v>10</v>
      </c>
      <c r="T285" s="1">
        <v>15</v>
      </c>
      <c r="U285" s="1">
        <v>18</v>
      </c>
      <c r="V285" s="1">
        <v>11</v>
      </c>
      <c r="W285" s="1">
        <v>12</v>
      </c>
      <c r="X285" s="1">
        <v>10</v>
      </c>
      <c r="Y285" s="23">
        <v>14</v>
      </c>
      <c r="Z285" s="25">
        <v>12</v>
      </c>
      <c r="AA285" s="25">
        <v>11</v>
      </c>
      <c r="AB285" s="25">
        <v>17</v>
      </c>
      <c r="AC285" s="25">
        <v>7</v>
      </c>
      <c r="AD285" s="25">
        <v>21</v>
      </c>
      <c r="AE285" s="25">
        <v>11</v>
      </c>
      <c r="AF285" s="27">
        <v>15</v>
      </c>
      <c r="AG285" s="25">
        <v>15</v>
      </c>
      <c r="AH285" s="1">
        <v>13</v>
      </c>
      <c r="AI285" s="1">
        <v>12</v>
      </c>
      <c r="AJ285" s="1">
        <v>15</v>
      </c>
      <c r="AK285" s="1">
        <v>11</v>
      </c>
      <c r="AL285" s="1">
        <v>14</v>
      </c>
      <c r="AM285" s="1">
        <v>12</v>
      </c>
      <c r="AN285" s="1">
        <v>17</v>
      </c>
      <c r="AO285" s="23">
        <v>17</v>
      </c>
      <c r="AP285" s="25">
        <v>10</v>
      </c>
      <c r="AQ285" s="25">
        <v>6</v>
      </c>
      <c r="AR285" s="25">
        <v>23</v>
      </c>
      <c r="AS285" s="25">
        <v>13</v>
      </c>
      <c r="AT285" s="25">
        <v>15</v>
      </c>
      <c r="AU285" s="25">
        <v>12</v>
      </c>
      <c r="AV285" s="27">
        <v>15</v>
      </c>
      <c r="AW285" s="1">
        <v>19</v>
      </c>
      <c r="AX285" s="1">
        <v>10</v>
      </c>
      <c r="AY285" s="1">
        <v>17</v>
      </c>
      <c r="AZ285" s="1">
        <v>13</v>
      </c>
      <c r="BA285" s="1">
        <v>16</v>
      </c>
      <c r="BB285" s="1">
        <v>12</v>
      </c>
      <c r="BC285" s="1">
        <v>14</v>
      </c>
      <c r="BD285" s="1">
        <v>10</v>
      </c>
      <c r="BE285" s="23">
        <v>10</v>
      </c>
      <c r="BF285" s="25">
        <v>18</v>
      </c>
      <c r="BG285" s="25">
        <v>12</v>
      </c>
      <c r="BH285" s="25">
        <v>13</v>
      </c>
      <c r="BI285" s="25">
        <v>7</v>
      </c>
      <c r="BJ285" s="25">
        <v>17</v>
      </c>
      <c r="BK285" s="25">
        <v>16</v>
      </c>
      <c r="BL285" s="27">
        <v>10</v>
      </c>
    </row>
    <row r="286" spans="1:64" ht="15" x14ac:dyDescent="0.2">
      <c r="A286" s="1">
        <v>12</v>
      </c>
      <c r="B286" s="1">
        <v>16</v>
      </c>
      <c r="C286" s="1">
        <v>96</v>
      </c>
      <c r="D286" s="1">
        <v>13</v>
      </c>
      <c r="E286" s="1">
        <v>8</v>
      </c>
      <c r="F286" s="1">
        <v>17</v>
      </c>
      <c r="G286" s="1">
        <v>5</v>
      </c>
      <c r="H286" s="1">
        <v>21</v>
      </c>
      <c r="I286" s="23">
        <v>11</v>
      </c>
      <c r="J286" s="25">
        <v>17</v>
      </c>
      <c r="K286" s="25">
        <v>4</v>
      </c>
      <c r="L286" s="25">
        <v>19</v>
      </c>
      <c r="M286" s="25">
        <v>7</v>
      </c>
      <c r="N286" s="25">
        <v>16</v>
      </c>
      <c r="O286" s="25">
        <v>8</v>
      </c>
      <c r="P286" s="27">
        <v>20</v>
      </c>
      <c r="Q286" s="1">
        <v>17</v>
      </c>
      <c r="R286" s="1">
        <v>11</v>
      </c>
      <c r="S286" s="1">
        <v>14</v>
      </c>
      <c r="T286" s="1">
        <v>12</v>
      </c>
      <c r="U286" s="1">
        <v>13</v>
      </c>
      <c r="V286" s="1">
        <v>11</v>
      </c>
      <c r="W286" s="1">
        <v>4</v>
      </c>
      <c r="X286" s="1">
        <v>10</v>
      </c>
      <c r="Y286" s="23">
        <v>13</v>
      </c>
      <c r="Z286" s="25">
        <v>13</v>
      </c>
      <c r="AA286" s="25">
        <v>9</v>
      </c>
      <c r="AB286" s="25">
        <v>19</v>
      </c>
      <c r="AC286" s="25">
        <v>7</v>
      </c>
      <c r="AD286" s="25">
        <v>18</v>
      </c>
      <c r="AE286" s="25">
        <v>4</v>
      </c>
      <c r="AF286" s="27">
        <v>24</v>
      </c>
      <c r="AG286" s="25">
        <v>7</v>
      </c>
      <c r="AH286" s="1">
        <v>20</v>
      </c>
      <c r="AI286" s="1">
        <v>12</v>
      </c>
      <c r="AJ286" s="1">
        <v>11</v>
      </c>
      <c r="AK286" s="1">
        <v>14</v>
      </c>
      <c r="AL286" s="1">
        <v>15</v>
      </c>
      <c r="AM286" s="1">
        <v>11</v>
      </c>
      <c r="AN286" s="1">
        <v>15</v>
      </c>
      <c r="AO286" s="23">
        <v>13</v>
      </c>
      <c r="AP286" s="25">
        <v>12</v>
      </c>
      <c r="AQ286" s="25">
        <v>13</v>
      </c>
      <c r="AR286" s="25">
        <v>15</v>
      </c>
      <c r="AS286" s="25">
        <v>10</v>
      </c>
      <c r="AT286" s="25">
        <v>15</v>
      </c>
      <c r="AU286" s="25">
        <v>21</v>
      </c>
      <c r="AV286" s="27">
        <v>8</v>
      </c>
      <c r="AW286" s="1">
        <v>11</v>
      </c>
      <c r="AX286" s="1">
        <v>18</v>
      </c>
      <c r="AY286" s="1">
        <v>15</v>
      </c>
      <c r="AZ286" s="1">
        <v>11</v>
      </c>
      <c r="BA286" s="1">
        <v>13</v>
      </c>
      <c r="BB286" s="1">
        <v>17</v>
      </c>
      <c r="BC286" s="1">
        <v>4</v>
      </c>
      <c r="BD286" s="1">
        <v>23</v>
      </c>
      <c r="BE286" s="23">
        <v>12</v>
      </c>
      <c r="BF286" s="25">
        <v>17</v>
      </c>
      <c r="BG286" s="25">
        <v>12</v>
      </c>
      <c r="BH286" s="25">
        <v>14</v>
      </c>
      <c r="BI286" s="25">
        <v>13</v>
      </c>
      <c r="BJ286" s="25">
        <v>15</v>
      </c>
      <c r="BK286" s="25">
        <v>10</v>
      </c>
      <c r="BL286" s="27">
        <v>14</v>
      </c>
    </row>
    <row r="287" spans="1:64" ht="15" x14ac:dyDescent="0.2">
      <c r="A287" s="1">
        <v>11</v>
      </c>
      <c r="B287" s="1">
        <v>16</v>
      </c>
      <c r="C287" s="1">
        <v>17</v>
      </c>
      <c r="D287" s="1">
        <v>22</v>
      </c>
      <c r="E287" s="1">
        <v>4</v>
      </c>
      <c r="F287" s="1">
        <v>21</v>
      </c>
      <c r="G287" s="1">
        <v>7</v>
      </c>
      <c r="H287" s="1">
        <v>15</v>
      </c>
      <c r="I287" s="23">
        <v>7</v>
      </c>
      <c r="J287" s="25">
        <v>22</v>
      </c>
      <c r="K287" s="25">
        <v>18</v>
      </c>
      <c r="L287" s="25">
        <v>8</v>
      </c>
      <c r="M287" s="25">
        <v>9</v>
      </c>
      <c r="N287" s="25">
        <v>18</v>
      </c>
      <c r="O287" s="25">
        <v>15</v>
      </c>
      <c r="P287" s="27">
        <v>5</v>
      </c>
      <c r="Q287" s="1">
        <v>5</v>
      </c>
      <c r="R287" s="1">
        <v>17</v>
      </c>
      <c r="S287" s="1">
        <v>1</v>
      </c>
      <c r="T287" s="1">
        <v>21</v>
      </c>
      <c r="U287" s="1">
        <v>7</v>
      </c>
      <c r="V287" s="1">
        <v>20</v>
      </c>
      <c r="W287" s="1">
        <v>14</v>
      </c>
      <c r="X287" s="1">
        <v>17</v>
      </c>
      <c r="Y287" s="23">
        <v>11</v>
      </c>
      <c r="Z287" s="25">
        <v>14</v>
      </c>
      <c r="AA287" s="25">
        <v>14</v>
      </c>
      <c r="AB287" s="25">
        <v>13</v>
      </c>
      <c r="AC287" s="25">
        <v>8</v>
      </c>
      <c r="AD287" s="25">
        <v>14</v>
      </c>
      <c r="AE287" s="25">
        <v>9</v>
      </c>
      <c r="AF287" s="27">
        <v>16</v>
      </c>
      <c r="AG287" s="25">
        <v>9</v>
      </c>
      <c r="AH287" s="1">
        <v>15</v>
      </c>
      <c r="AI287" s="1">
        <v>13</v>
      </c>
      <c r="AJ287" s="1">
        <v>11</v>
      </c>
      <c r="AK287" s="1">
        <v>10</v>
      </c>
      <c r="AL287" s="1">
        <v>11</v>
      </c>
      <c r="AM287" s="1">
        <v>12</v>
      </c>
      <c r="AN287" s="1">
        <v>15</v>
      </c>
      <c r="AO287" s="23">
        <v>16</v>
      </c>
      <c r="AP287" s="25">
        <v>11</v>
      </c>
      <c r="AQ287" s="25">
        <v>16</v>
      </c>
      <c r="AR287" s="25">
        <v>12</v>
      </c>
      <c r="AS287" s="25">
        <v>7</v>
      </c>
      <c r="AT287" s="25">
        <v>16</v>
      </c>
      <c r="AU287" s="25">
        <v>19</v>
      </c>
      <c r="AV287" s="27">
        <v>12</v>
      </c>
      <c r="AW287" s="1">
        <v>9</v>
      </c>
      <c r="AX287" s="1">
        <v>18</v>
      </c>
      <c r="AY287" s="1">
        <v>10</v>
      </c>
      <c r="AZ287" s="1">
        <v>16</v>
      </c>
      <c r="BA287" s="1">
        <v>9</v>
      </c>
      <c r="BB287" s="1">
        <v>15</v>
      </c>
      <c r="BC287" s="1">
        <v>18</v>
      </c>
      <c r="BD287" s="1">
        <v>11</v>
      </c>
      <c r="BE287" s="23">
        <v>10</v>
      </c>
      <c r="BF287" s="25">
        <v>16</v>
      </c>
      <c r="BG287" s="25">
        <v>15</v>
      </c>
      <c r="BH287" s="25">
        <v>11</v>
      </c>
      <c r="BI287" s="25">
        <v>10</v>
      </c>
      <c r="BJ287" s="25">
        <v>16</v>
      </c>
      <c r="BK287" s="25">
        <v>18</v>
      </c>
      <c r="BL287" s="26"/>
    </row>
    <row r="288" spans="1:64" ht="15" x14ac:dyDescent="0.2">
      <c r="A288" s="1"/>
      <c r="B288" s="1"/>
      <c r="C288" s="1"/>
      <c r="D288" s="25"/>
      <c r="E288" s="57"/>
      <c r="F288" s="25"/>
      <c r="G288" s="25"/>
      <c r="H288" s="25"/>
      <c r="I288" s="23"/>
      <c r="J288" s="25"/>
      <c r="K288" s="25"/>
      <c r="L288" s="25"/>
      <c r="M288" s="57"/>
      <c r="N288" s="25"/>
      <c r="O288" s="25"/>
      <c r="P288" s="27"/>
      <c r="Q288" s="24"/>
      <c r="T288" s="24"/>
      <c r="U288" s="58"/>
      <c r="V288" s="24"/>
      <c r="W288" s="24"/>
      <c r="X288" s="24"/>
      <c r="Y288" s="23">
        <v>7</v>
      </c>
      <c r="Z288" s="25">
        <v>10</v>
      </c>
      <c r="AA288" s="25">
        <v>17</v>
      </c>
      <c r="AB288" s="25">
        <v>9</v>
      </c>
      <c r="AC288" s="25">
        <v>13</v>
      </c>
      <c r="AD288" s="25">
        <v>17</v>
      </c>
      <c r="AE288" s="25">
        <v>4</v>
      </c>
      <c r="AF288" s="27">
        <v>24</v>
      </c>
      <c r="AG288" s="25">
        <v>6</v>
      </c>
      <c r="AH288" s="1">
        <v>20</v>
      </c>
      <c r="AI288" s="1">
        <v>10</v>
      </c>
      <c r="AJ288" s="1">
        <v>16</v>
      </c>
      <c r="AK288" s="1">
        <v>9</v>
      </c>
      <c r="AL288" s="1">
        <v>12</v>
      </c>
      <c r="AM288" s="1">
        <v>10</v>
      </c>
      <c r="AN288" s="1">
        <v>12</v>
      </c>
      <c r="AO288" s="23">
        <v>12</v>
      </c>
      <c r="AP288" s="25">
        <v>10</v>
      </c>
      <c r="AQ288" s="25">
        <v>20</v>
      </c>
      <c r="AR288" s="25">
        <v>10</v>
      </c>
      <c r="AS288" s="25">
        <v>15</v>
      </c>
      <c r="AT288" s="25">
        <v>16</v>
      </c>
      <c r="AU288" s="25">
        <v>10</v>
      </c>
      <c r="AV288" s="27">
        <v>18</v>
      </c>
      <c r="BA288" s="1">
        <v>11</v>
      </c>
      <c r="BB288" s="1">
        <v>18</v>
      </c>
      <c r="BC288" s="1">
        <v>12</v>
      </c>
      <c r="BD288" s="1">
        <v>15</v>
      </c>
      <c r="BE288" s="23">
        <v>11</v>
      </c>
      <c r="BF288" s="25">
        <v>16</v>
      </c>
      <c r="BG288" s="25">
        <v>14</v>
      </c>
      <c r="BH288" s="25">
        <v>13</v>
      </c>
      <c r="BI288" s="25">
        <v>13</v>
      </c>
      <c r="BJ288" s="25">
        <v>14</v>
      </c>
      <c r="BK288" s="25">
        <v>20</v>
      </c>
      <c r="BL288" s="27">
        <v>6</v>
      </c>
    </row>
    <row r="289" spans="1:64" ht="15" x14ac:dyDescent="0.2">
      <c r="A289" s="1"/>
      <c r="B289" s="1"/>
      <c r="C289" s="1"/>
      <c r="D289" s="25"/>
      <c r="E289" s="57"/>
      <c r="F289" s="25"/>
      <c r="G289" s="25"/>
      <c r="H289" s="25"/>
      <c r="I289" s="28"/>
      <c r="J289" s="24"/>
      <c r="K289" s="24"/>
      <c r="L289" s="24"/>
      <c r="M289" s="58"/>
      <c r="N289" s="24"/>
      <c r="O289" s="24"/>
      <c r="P289" s="26"/>
      <c r="Q289" s="24"/>
      <c r="T289" s="24"/>
      <c r="U289" s="58"/>
      <c r="V289" s="24"/>
      <c r="W289" s="24"/>
      <c r="X289" s="24"/>
      <c r="Y289" s="23">
        <v>12</v>
      </c>
      <c r="Z289" s="25">
        <v>15</v>
      </c>
      <c r="AA289" s="79">
        <v>12</v>
      </c>
      <c r="AB289" s="25">
        <v>15</v>
      </c>
      <c r="AC289" s="25">
        <v>7</v>
      </c>
      <c r="AD289" s="25">
        <v>16</v>
      </c>
      <c r="AE289" s="25">
        <v>7</v>
      </c>
      <c r="AF289" s="27">
        <v>15</v>
      </c>
      <c r="AG289" s="25"/>
      <c r="AH289" s="1"/>
      <c r="AI289" s="1"/>
      <c r="AJ289" s="25"/>
      <c r="AK289" s="57"/>
      <c r="AL289" s="25"/>
      <c r="AM289" s="25"/>
      <c r="AN289" s="25"/>
      <c r="AO289" s="23">
        <v>9</v>
      </c>
      <c r="AP289" s="25">
        <v>18</v>
      </c>
      <c r="AQ289" s="79">
        <v>14</v>
      </c>
      <c r="AR289" s="25">
        <v>13</v>
      </c>
      <c r="AS289" s="24"/>
      <c r="AT289" s="24"/>
      <c r="AU289" s="24"/>
      <c r="AV289" s="26"/>
      <c r="AY289" s="3"/>
      <c r="BA289" s="1">
        <v>7</v>
      </c>
      <c r="BB289" s="1">
        <v>18</v>
      </c>
      <c r="BC289" s="1">
        <v>10</v>
      </c>
      <c r="BD289" s="1">
        <v>17</v>
      </c>
      <c r="BE289" s="23">
        <v>12</v>
      </c>
      <c r="BF289" s="25">
        <v>19</v>
      </c>
      <c r="BG289" s="79">
        <v>16</v>
      </c>
      <c r="BH289" s="25">
        <v>11</v>
      </c>
      <c r="BI289" s="25">
        <v>15</v>
      </c>
      <c r="BJ289" s="25">
        <v>9</v>
      </c>
      <c r="BK289" s="25">
        <v>18</v>
      </c>
      <c r="BL289" s="27">
        <v>10</v>
      </c>
    </row>
    <row r="290" spans="1:64" ht="15" x14ac:dyDescent="0.2">
      <c r="A290" s="1"/>
      <c r="B290" s="1"/>
      <c r="C290" s="1"/>
      <c r="D290" s="25"/>
      <c r="E290" s="57"/>
      <c r="F290" s="25"/>
      <c r="G290" s="25"/>
      <c r="H290" s="25"/>
      <c r="I290" s="28"/>
      <c r="J290" s="24"/>
      <c r="K290" s="24"/>
      <c r="L290" s="24"/>
      <c r="M290" s="58"/>
      <c r="N290" s="24"/>
      <c r="O290" s="24"/>
      <c r="P290" s="26"/>
      <c r="Q290" s="24"/>
      <c r="R290" s="24"/>
      <c r="S290" s="24"/>
      <c r="T290" s="24"/>
      <c r="U290" s="58"/>
      <c r="V290" s="24"/>
      <c r="W290" s="24"/>
      <c r="X290" s="24"/>
      <c r="Y290" s="28"/>
      <c r="Z290" s="24"/>
      <c r="AA290" s="24"/>
      <c r="AB290" s="24"/>
      <c r="AC290" s="58"/>
      <c r="AD290" s="24"/>
      <c r="AE290" s="24"/>
      <c r="AF290" s="26"/>
      <c r="AG290" s="25"/>
      <c r="AH290" s="1"/>
      <c r="AI290" s="1"/>
      <c r="AJ290" s="25"/>
      <c r="AK290" s="57"/>
      <c r="AL290" s="25"/>
      <c r="AM290" s="25"/>
      <c r="AN290" s="25"/>
      <c r="AO290" s="28"/>
      <c r="AP290" s="24"/>
      <c r="AQ290" s="24"/>
      <c r="AR290" s="24"/>
      <c r="AS290" s="58"/>
      <c r="AT290" s="24"/>
      <c r="AU290" s="24"/>
      <c r="AV290" s="26"/>
      <c r="AW290" s="24"/>
      <c r="AX290" s="24"/>
      <c r="AY290" s="24"/>
      <c r="AZ290" s="24"/>
      <c r="BA290" s="58"/>
      <c r="BB290" s="24"/>
      <c r="BC290" s="24"/>
      <c r="BD290" s="24"/>
      <c r="BE290" s="28"/>
      <c r="BF290" s="24"/>
      <c r="BG290" s="24"/>
      <c r="BH290" s="24"/>
      <c r="BI290" s="58"/>
      <c r="BJ290" s="24"/>
      <c r="BK290" s="24"/>
      <c r="BL290" s="26"/>
    </row>
    <row r="291" spans="1:64" ht="15" x14ac:dyDescent="0.2">
      <c r="A291" s="28"/>
      <c r="B291" s="24"/>
      <c r="C291" s="24"/>
      <c r="D291" s="24"/>
      <c r="E291" s="58"/>
      <c r="F291" s="24"/>
      <c r="G291" s="24"/>
      <c r="H291" s="24"/>
      <c r="I291" s="28"/>
      <c r="J291" s="24"/>
      <c r="K291" s="24"/>
      <c r="L291" s="25" t="s">
        <v>10</v>
      </c>
      <c r="M291" s="58"/>
      <c r="N291" s="24"/>
      <c r="O291" s="24"/>
      <c r="P291" s="26"/>
      <c r="Q291" s="24"/>
      <c r="R291" s="24"/>
      <c r="S291" s="24"/>
      <c r="T291" s="25" t="s">
        <v>10</v>
      </c>
      <c r="U291" s="58"/>
      <c r="V291" s="24"/>
      <c r="W291" s="24"/>
      <c r="X291" s="24"/>
      <c r="Y291" s="28"/>
      <c r="Z291" s="24"/>
      <c r="AA291" s="24"/>
      <c r="AB291" s="25" t="s">
        <v>10</v>
      </c>
      <c r="AC291" s="58"/>
      <c r="AD291" s="24"/>
      <c r="AE291" s="24"/>
      <c r="AF291" s="26"/>
      <c r="AG291" s="24"/>
      <c r="AH291" s="24"/>
      <c r="AI291" s="24"/>
      <c r="AJ291" s="24"/>
      <c r="AK291" s="58"/>
      <c r="AL291" s="24"/>
      <c r="AM291" s="24"/>
      <c r="AN291" s="24"/>
      <c r="AO291" s="28"/>
      <c r="AP291" s="24"/>
      <c r="AQ291" s="24"/>
      <c r="AR291" s="25" t="s">
        <v>10</v>
      </c>
      <c r="AS291" s="58"/>
      <c r="AT291" s="24"/>
      <c r="AU291" s="24"/>
      <c r="AV291" s="26"/>
      <c r="AW291" s="24"/>
      <c r="AX291" s="24"/>
      <c r="AY291" s="24"/>
      <c r="AZ291" s="25" t="s">
        <v>10</v>
      </c>
      <c r="BA291" s="58"/>
      <c r="BB291" s="24"/>
      <c r="BC291" s="24"/>
      <c r="BD291" s="24"/>
      <c r="BE291" s="28"/>
      <c r="BF291" s="24"/>
      <c r="BG291" s="24"/>
      <c r="BH291" s="25" t="s">
        <v>10</v>
      </c>
      <c r="BI291" s="58"/>
      <c r="BJ291" s="24"/>
      <c r="BK291" s="24"/>
      <c r="BL291" s="26"/>
    </row>
    <row r="292" spans="1:64" ht="15" x14ac:dyDescent="0.2">
      <c r="A292" s="28"/>
      <c r="B292" s="24"/>
      <c r="C292" s="25" t="s">
        <v>11</v>
      </c>
      <c r="D292" s="24"/>
      <c r="E292" s="58"/>
      <c r="F292" s="24"/>
      <c r="G292" s="25" t="s">
        <v>11</v>
      </c>
      <c r="H292" s="24"/>
      <c r="I292" s="28"/>
      <c r="J292" s="24"/>
      <c r="K292" s="25" t="s">
        <v>11</v>
      </c>
      <c r="L292" s="24"/>
      <c r="M292" s="58"/>
      <c r="N292" s="24"/>
      <c r="O292" s="25" t="s">
        <v>11</v>
      </c>
      <c r="P292" s="26"/>
      <c r="Q292" s="24"/>
      <c r="R292" s="24"/>
      <c r="S292" s="25" t="s">
        <v>11</v>
      </c>
      <c r="T292" s="24"/>
      <c r="U292" s="58"/>
      <c r="V292" s="24"/>
      <c r="W292" s="25" t="s">
        <v>11</v>
      </c>
      <c r="X292" s="24"/>
      <c r="Y292" s="28"/>
      <c r="Z292" s="24"/>
      <c r="AA292" s="25" t="s">
        <v>11</v>
      </c>
      <c r="AB292" s="24"/>
      <c r="AC292" s="58"/>
      <c r="AD292" s="24"/>
      <c r="AE292" s="25" t="s">
        <v>11</v>
      </c>
      <c r="AF292" s="26"/>
      <c r="AG292" s="24"/>
      <c r="AH292" s="24"/>
      <c r="AI292" s="25" t="s">
        <v>11</v>
      </c>
      <c r="AJ292" s="24"/>
      <c r="AK292" s="58"/>
      <c r="AL292" s="24"/>
      <c r="AM292" s="25" t="s">
        <v>11</v>
      </c>
      <c r="AN292" s="24"/>
      <c r="AO292" s="28"/>
      <c r="AP292" s="24"/>
      <c r="AQ292" s="25" t="s">
        <v>11</v>
      </c>
      <c r="AR292" s="24"/>
      <c r="AS292" s="58"/>
      <c r="AT292" s="24"/>
      <c r="AU292" s="25" t="s">
        <v>11</v>
      </c>
      <c r="AV292" s="26"/>
      <c r="AW292" s="24"/>
      <c r="AX292" s="24"/>
      <c r="AY292" s="25" t="s">
        <v>11</v>
      </c>
      <c r="AZ292" s="24"/>
      <c r="BA292" s="58"/>
      <c r="BB292" s="24"/>
      <c r="BC292" s="25" t="s">
        <v>11</v>
      </c>
      <c r="BD292" s="24"/>
      <c r="BE292" s="28"/>
      <c r="BF292" s="24"/>
      <c r="BG292" s="25" t="s">
        <v>11</v>
      </c>
      <c r="BH292" s="24"/>
      <c r="BI292" s="58"/>
      <c r="BJ292" s="24"/>
      <c r="BK292" s="25" t="s">
        <v>11</v>
      </c>
      <c r="BL292" s="26"/>
    </row>
    <row r="293" spans="1:64" ht="15" x14ac:dyDescent="0.2">
      <c r="A293" s="29">
        <f>(B282-A282)/SUM(A282:B282)</f>
        <v>0.18181818181818182</v>
      </c>
      <c r="B293" s="30">
        <f t="shared" ref="B293:B298" si="90">(C282-D282)/SUM(C282:D282)</f>
        <v>-0.12</v>
      </c>
      <c r="C293" s="30">
        <f t="shared" ref="C293:C298" si="91">AVERAGE(A293:B293)</f>
        <v>3.0909090909090914E-2</v>
      </c>
      <c r="D293" s="24"/>
      <c r="E293" s="57">
        <f>(F282-E282)/SUM(E282:F282)</f>
        <v>0.6</v>
      </c>
      <c r="F293" s="25">
        <f>(G282-H282)/SUM(G282:H282)</f>
        <v>0.35714285714285715</v>
      </c>
      <c r="G293" s="25">
        <f t="shared" ref="G293:G298" si="92">AVERAGE(E293:F293)</f>
        <v>0.47857142857142854</v>
      </c>
      <c r="H293" s="24"/>
      <c r="I293" s="29">
        <f>(J282-I282)/SUM(I282:J282)</f>
        <v>0.40740740740740738</v>
      </c>
      <c r="J293" s="30">
        <f>(K282-L282)/SUM(K282:L282)</f>
        <v>-0.25925925925925924</v>
      </c>
      <c r="K293" s="30">
        <f t="shared" ref="K293:K298" si="93">AVERAGE(I293:J293)</f>
        <v>7.407407407407407E-2</v>
      </c>
      <c r="L293" s="24"/>
      <c r="M293" s="57">
        <f>(N282-M282)/SUM(M282:N282)</f>
        <v>0.6</v>
      </c>
      <c r="N293" s="25">
        <f>(O282-P282)/SUM(O282:P282)</f>
        <v>-8.3333333333333329E-2</v>
      </c>
      <c r="O293" s="25">
        <f t="shared" ref="O293:O298" si="94">AVERAGE(M293:N293)</f>
        <v>0.2583333333333333</v>
      </c>
      <c r="P293" s="26"/>
      <c r="Q293" s="30">
        <f>(R282-Q282)/SUM(Q282:R282)</f>
        <v>-0.15384615384615385</v>
      </c>
      <c r="R293" s="30">
        <f>(S282-T282)/SUM(S282:T282)</f>
        <v>7.6923076923076927E-2</v>
      </c>
      <c r="S293" s="30">
        <f t="shared" ref="S293:S298" si="95">AVERAGE(Q293:R293)</f>
        <v>-3.8461538461538464E-2</v>
      </c>
      <c r="T293" s="24"/>
      <c r="U293" s="57">
        <f t="shared" ref="U293:U298" si="96">(V282-U282)/SUM(U282:V282)</f>
        <v>0.15384615384615385</v>
      </c>
      <c r="V293" s="25">
        <f t="shared" ref="V293:V298" si="97">(W282-X282)/SUM(W282:X282)</f>
        <v>0.5</v>
      </c>
      <c r="W293" s="25">
        <f t="shared" ref="W293:W297" si="98">AVERAGE(U293:V293)</f>
        <v>0.32692307692307693</v>
      </c>
      <c r="X293" s="24"/>
      <c r="Y293" s="29">
        <f>(Z282-Y282)/SUM(Y282:Z282)</f>
        <v>-0.12</v>
      </c>
      <c r="Z293" s="30">
        <f>(AA282-AB282)/SUM(AA282:AB282)</f>
        <v>-0.2857142857142857</v>
      </c>
      <c r="AA293" s="30">
        <f t="shared" ref="AA293:AA298" si="99">AVERAGE(Y293:Z293)</f>
        <v>-0.20285714285714285</v>
      </c>
      <c r="AB293" s="24"/>
      <c r="AC293" s="57">
        <f>(AD282-AC282)/SUM(AC282:AD282)</f>
        <v>-0.6</v>
      </c>
      <c r="AD293" s="25">
        <f>(AE282-AF282)/SUM(AE282:AF282)</f>
        <v>3.7037037037037035E-2</v>
      </c>
      <c r="AE293" s="25">
        <f t="shared" ref="AE293:AE297" si="100">AVERAGE(AC293:AD293)</f>
        <v>-0.28148148148148144</v>
      </c>
      <c r="AF293" s="26"/>
      <c r="AG293" s="30">
        <f>(AH282-AG282)/SUM(AG282:AH282)</f>
        <v>0.04</v>
      </c>
      <c r="AH293" s="30">
        <f>(AI282-AJ282)/SUM(AI282:AJ282)</f>
        <v>3.7037037037037035E-2</v>
      </c>
      <c r="AI293" s="30">
        <f t="shared" ref="AI293:AI299" si="101">AVERAGE(AG293:AH293)</f>
        <v>3.8518518518518521E-2</v>
      </c>
      <c r="AJ293" s="24"/>
      <c r="AK293" s="57">
        <f>(AL282-AK282)/SUM(AK282:AL282)</f>
        <v>-0.56521739130434778</v>
      </c>
      <c r="AL293" s="25">
        <f>(AM282-AN282)/SUM(AM282:AN282)</f>
        <v>6.6666666666666666E-2</v>
      </c>
      <c r="AM293" s="25">
        <f t="shared" ref="AM293:AM299" si="102">AVERAGE(AK293:AL293)</f>
        <v>-0.24927536231884057</v>
      </c>
      <c r="AN293" s="24"/>
      <c r="AO293" s="29">
        <f>(AP282-AO282)/SUM(AO282:AP282)</f>
        <v>0.41176470588235292</v>
      </c>
      <c r="AP293" s="30">
        <f>(AQ282-AR282)/SUM(AQ282:AR282)</f>
        <v>0.42857142857142855</v>
      </c>
      <c r="AQ293" s="30">
        <f t="shared" ref="AQ293:AQ299" si="103">AVERAGE(AO293:AP293)</f>
        <v>0.42016806722689071</v>
      </c>
      <c r="AR293" s="24"/>
      <c r="AS293" s="57">
        <f>(AT282-AS282)/SUM(AS282:AT282)</f>
        <v>-0.2</v>
      </c>
      <c r="AT293" s="25">
        <f>(AU282-AV282)/SUM(AU282:AV282)</f>
        <v>-4.7619047619047616E-2</v>
      </c>
      <c r="AU293" s="25">
        <f t="shared" ref="AU293:AU299" si="104">AVERAGE(AS293:AT293)</f>
        <v>-0.12380952380952381</v>
      </c>
      <c r="AV293" s="26"/>
      <c r="AW293" s="30">
        <f>(AX282-AW282)/SUM(AW282:AX282)</f>
        <v>-0.33333333333333331</v>
      </c>
      <c r="AX293" s="30">
        <f>(AY282-AZ282)/SUM(AY282:AZ282)</f>
        <v>8.3333333333333329E-2</v>
      </c>
      <c r="AY293" s="30">
        <f t="shared" ref="AY293:AY298" si="105">AVERAGE(AW293:AX293)</f>
        <v>-0.125</v>
      </c>
      <c r="AZ293" s="24"/>
      <c r="BA293" s="57">
        <f>(BB282-BA282)/SUM(BA282:BB282)</f>
        <v>-0.15384615384615385</v>
      </c>
      <c r="BB293" s="25">
        <f>(BC282-BD282)/SUM(BC282:BD282)</f>
        <v>0</v>
      </c>
      <c r="BC293" s="25">
        <f t="shared" ref="BC293:BC297" si="106">AVERAGE(BA293:BB293)</f>
        <v>-7.6923076923076927E-2</v>
      </c>
      <c r="BD293" s="24"/>
      <c r="BE293" s="29">
        <f>(BF282-BE282)/SUM(BE282:BF282)</f>
        <v>0.2</v>
      </c>
      <c r="BF293" s="30">
        <f>(BG282-BH282)/SUM(BG282:BH282)</f>
        <v>-7.1428571428571425E-2</v>
      </c>
      <c r="BG293" s="30">
        <f t="shared" ref="BG293:BG298" si="107">AVERAGE(BE293:BF293)</f>
        <v>6.4285714285714293E-2</v>
      </c>
      <c r="BH293" s="24"/>
      <c r="BI293" s="57">
        <f>(BJ282-BI282)/SUM(BI282:BJ282)</f>
        <v>0.46153846153846156</v>
      </c>
      <c r="BJ293" s="25">
        <f>(BK282-BL282)/SUM(BK282:BL282)</f>
        <v>-0.17241379310344829</v>
      </c>
      <c r="BK293" s="25">
        <f t="shared" ref="BK293:BK297" si="108">AVERAGE(BI293:BJ293)</f>
        <v>0.14456233421750664</v>
      </c>
      <c r="BL293" s="26"/>
    </row>
    <row r="294" spans="1:64" ht="15" x14ac:dyDescent="0.2">
      <c r="A294" s="23">
        <f>(B283-A283)/SUM(A283:B283)</f>
        <v>-7.6923076923076927E-2</v>
      </c>
      <c r="B294" s="25">
        <f t="shared" si="90"/>
        <v>-7.6923076923076927E-2</v>
      </c>
      <c r="C294" s="25">
        <f t="shared" si="91"/>
        <v>-7.6923076923076927E-2</v>
      </c>
      <c r="D294" s="24"/>
      <c r="E294" s="57">
        <f>(F283-E283)/SUM(E283:F283)</f>
        <v>-8.3333333333333329E-2</v>
      </c>
      <c r="F294" s="25">
        <f>(G283-H283)/SUM(G283:H283)</f>
        <v>-4.3478260869565216E-2</v>
      </c>
      <c r="G294" s="25">
        <f t="shared" si="92"/>
        <v>-6.3405797101449279E-2</v>
      </c>
      <c r="H294" s="24"/>
      <c r="I294" s="23">
        <f>(J283-I283)/SUM(I283:J283)</f>
        <v>0.16666666666666666</v>
      </c>
      <c r="J294" s="25">
        <f>(K283-L283)/SUM(K283:L283)</f>
        <v>-0.25714285714285712</v>
      </c>
      <c r="K294" s="25">
        <f t="shared" si="93"/>
        <v>-4.523809523809523E-2</v>
      </c>
      <c r="L294" s="24"/>
      <c r="M294" s="57">
        <f>(N283-M283)/SUM(M283:N283)</f>
        <v>0.35714285714285715</v>
      </c>
      <c r="N294" s="25">
        <f>(O283-P283)/SUM(O283:P283)</f>
        <v>-0.38461538461538464</v>
      </c>
      <c r="O294" s="25">
        <f t="shared" si="94"/>
        <v>-1.3736263736263743E-2</v>
      </c>
      <c r="P294" s="26"/>
      <c r="Q294" s="25">
        <f>(R283-Q283)/SUM(Q283:R283)</f>
        <v>0.31034482758620691</v>
      </c>
      <c r="R294" s="25">
        <f>(S283-T283)/SUM(S283:T283)</f>
        <v>0.33333333333333331</v>
      </c>
      <c r="S294" s="25">
        <f t="shared" si="95"/>
        <v>0.32183908045977011</v>
      </c>
      <c r="T294" s="24"/>
      <c r="U294" s="57">
        <f t="shared" si="96"/>
        <v>-7.6923076923076927E-2</v>
      </c>
      <c r="V294" s="25">
        <f t="shared" si="97"/>
        <v>0.17241379310344829</v>
      </c>
      <c r="W294" s="25">
        <f t="shared" si="98"/>
        <v>4.774535809018568E-2</v>
      </c>
      <c r="X294" s="24"/>
      <c r="Y294" s="23">
        <f>(Z283-Y283)/SUM(Y283:Z283)</f>
        <v>-0.17241379310344829</v>
      </c>
      <c r="Z294" s="25">
        <f>(AA283-AB283)/SUM(AA283:AB283)</f>
        <v>-0.52</v>
      </c>
      <c r="AA294" s="25">
        <f t="shared" si="99"/>
        <v>-0.34620689655172415</v>
      </c>
      <c r="AB294" s="24"/>
      <c r="AC294" s="57">
        <f>(AD283-AC283)/SUM(AC283:AD283)</f>
        <v>-0.41666666666666669</v>
      </c>
      <c r="AD294" s="25">
        <f>(AE283-AF283)/SUM(AE283:AF283)</f>
        <v>-0.04</v>
      </c>
      <c r="AE294" s="25">
        <f t="shared" si="100"/>
        <v>-0.22833333333333333</v>
      </c>
      <c r="AF294" s="26"/>
      <c r="AG294" s="25">
        <f>(AH283-AG283)/SUM(AG283:AH283)</f>
        <v>0.17241379310344829</v>
      </c>
      <c r="AH294" s="25">
        <f>(AI283-AJ283)/SUM(AI283:AJ283)</f>
        <v>0.33333333333333331</v>
      </c>
      <c r="AI294" s="25">
        <f t="shared" si="101"/>
        <v>0.25287356321839083</v>
      </c>
      <c r="AJ294" s="24"/>
      <c r="AK294" s="57">
        <f>(AL283-AK283)/SUM(AK283:AL283)</f>
        <v>0.2857142857142857</v>
      </c>
      <c r="AL294" s="25">
        <f>(AM283-AN283)/SUM(AM283:AN283)</f>
        <v>0.31034482758620691</v>
      </c>
      <c r="AM294" s="25">
        <f t="shared" si="102"/>
        <v>0.29802955665024633</v>
      </c>
      <c r="AN294" s="24"/>
      <c r="AO294" s="23">
        <f>(AP283-AO283)/SUM(AO283:AP283)</f>
        <v>-0.25925925925925924</v>
      </c>
      <c r="AP294" s="25">
        <f>(AQ283-AR283)/SUM(AQ283:AR283)</f>
        <v>-7.1428571428571425E-2</v>
      </c>
      <c r="AQ294" s="25">
        <f t="shared" si="103"/>
        <v>-0.16534391534391535</v>
      </c>
      <c r="AR294" s="24"/>
      <c r="AS294" s="57">
        <f>(AT283-AS283)/SUM(AS283:AT283)</f>
        <v>-0.66666666666666663</v>
      </c>
      <c r="AT294" s="25">
        <f>(AU283-AV283)/SUM(AU283:AV283)</f>
        <v>0.14285714285714285</v>
      </c>
      <c r="AU294" s="25">
        <f t="shared" si="104"/>
        <v>-0.26190476190476186</v>
      </c>
      <c r="AV294" s="26"/>
      <c r="AW294" s="25">
        <f>(AX283-AW283)/SUM(AW283:AX283)</f>
        <v>-0.42857142857142855</v>
      </c>
      <c r="AX294" s="25">
        <f>(AY283-AZ283)/SUM(AY283:AZ283)</f>
        <v>-0.61538461538461542</v>
      </c>
      <c r="AY294" s="25">
        <f t="shared" si="105"/>
        <v>-0.52197802197802201</v>
      </c>
      <c r="AZ294" s="24"/>
      <c r="BA294" s="57">
        <f>(BB283-BA283)/SUM(BA283:BB283)</f>
        <v>7.1428571428571425E-2</v>
      </c>
      <c r="BB294" s="25">
        <f>(BC283-BD283)/SUM(BC283:BD283)</f>
        <v>-0.5714285714285714</v>
      </c>
      <c r="BC294" s="25">
        <f t="shared" si="106"/>
        <v>-0.25</v>
      </c>
      <c r="BD294" s="24"/>
      <c r="BE294" s="23">
        <f>(BF283-BE283)/SUM(BE283:BF283)</f>
        <v>0.28000000000000003</v>
      </c>
      <c r="BF294" s="25">
        <f>(BG283-BH283)/SUM(BG283:BH283)</f>
        <v>0.26666666666666666</v>
      </c>
      <c r="BG294" s="25">
        <f t="shared" si="107"/>
        <v>0.27333333333333332</v>
      </c>
      <c r="BH294" s="24"/>
      <c r="BI294" s="57">
        <f>(BJ283-BI283)/SUM(BI283:BJ283)</f>
        <v>0.14285714285714285</v>
      </c>
      <c r="BJ294" s="25">
        <f>(BK283-BL283)/SUM(BK283:BL283)</f>
        <v>0.22580645161290322</v>
      </c>
      <c r="BK294" s="25">
        <f t="shared" si="108"/>
        <v>0.18433179723502302</v>
      </c>
      <c r="BL294" s="26"/>
    </row>
    <row r="295" spans="1:64" ht="15" x14ac:dyDescent="0.2">
      <c r="A295" s="23">
        <f>(B284-A284)/SUM(A284:B284)</f>
        <v>-0.45454545454545453</v>
      </c>
      <c r="B295" s="25">
        <f t="shared" si="90"/>
        <v>-0.2413793103448276</v>
      </c>
      <c r="C295" s="25">
        <f t="shared" si="91"/>
        <v>-0.34796238244514105</v>
      </c>
      <c r="D295" s="24"/>
      <c r="E295" s="59">
        <f>(F284-E284)/SUM(E284:F284)</f>
        <v>7.6923076923076927E-2</v>
      </c>
      <c r="F295" s="30">
        <f>(G284-H284)/SUM(G284:H284)</f>
        <v>0</v>
      </c>
      <c r="G295" s="30">
        <f t="shared" si="92"/>
        <v>3.8461538461538464E-2</v>
      </c>
      <c r="H295" s="24"/>
      <c r="I295" s="23">
        <f>(J284-I284)/SUM(I284:J284)</f>
        <v>0.84615384615384615</v>
      </c>
      <c r="J295" s="25">
        <f>(K284-L284)/SUM(K284:L284)</f>
        <v>-0.40740740740740738</v>
      </c>
      <c r="K295" s="25">
        <f t="shared" si="93"/>
        <v>0.21937321937321938</v>
      </c>
      <c r="L295" s="24"/>
      <c r="M295" s="59">
        <f>(N284-M284)/SUM(M284:N284)</f>
        <v>0.70370370370370372</v>
      </c>
      <c r="N295" s="30">
        <f>(O284-P284)/SUM(O284:P284)</f>
        <v>-0.5</v>
      </c>
      <c r="O295" s="30">
        <f t="shared" si="94"/>
        <v>0.10185185185185186</v>
      </c>
      <c r="P295" s="26"/>
      <c r="Q295" s="25">
        <f>(R284-Q284)/SUM(Q284:R284)</f>
        <v>-7.6923076923076927E-2</v>
      </c>
      <c r="R295" s="25">
        <f>(S284-T284)/SUM(S284:T284)</f>
        <v>-0.2413793103448276</v>
      </c>
      <c r="S295" s="25">
        <f t="shared" si="95"/>
        <v>-0.15915119363395225</v>
      </c>
      <c r="T295" s="24"/>
      <c r="U295" s="59">
        <f t="shared" si="96"/>
        <v>-0.4838709677419355</v>
      </c>
      <c r="V295" s="30">
        <f t="shared" si="97"/>
        <v>0.38461538461538464</v>
      </c>
      <c r="W295" s="30">
        <f t="shared" si="98"/>
        <v>-4.9627791563275431E-2</v>
      </c>
      <c r="X295" s="24"/>
      <c r="Y295" s="23">
        <f>(Z284-Y284)/SUM(Y284:Z284)</f>
        <v>3.7037037037037035E-2</v>
      </c>
      <c r="Z295" s="25">
        <f>(AA284-AB284)/SUM(AA284:AB284)</f>
        <v>-0.42857142857142855</v>
      </c>
      <c r="AA295" s="25">
        <f t="shared" si="99"/>
        <v>-0.19576719576719576</v>
      </c>
      <c r="AB295" s="24"/>
      <c r="AC295" s="59">
        <f>(AD284-AC284)/SUM(AC284:AD284)</f>
        <v>0.13043478260869565</v>
      </c>
      <c r="AD295" s="30">
        <f>(AE284-AF284)/SUM(AE284:AF284)</f>
        <v>-0.42857142857142855</v>
      </c>
      <c r="AE295" s="30">
        <f t="shared" si="100"/>
        <v>-0.14906832298136646</v>
      </c>
      <c r="AF295" s="26"/>
      <c r="AG295" s="25">
        <f>(AH284-AG284)/SUM(AG284:AH284)</f>
        <v>0.47368421052631576</v>
      </c>
      <c r="AH295" s="25">
        <f>(AI284-AJ284)/SUM(AI284:AJ284)</f>
        <v>-0.7142857142857143</v>
      </c>
      <c r="AI295" s="25">
        <f t="shared" si="101"/>
        <v>-0.12030075187969927</v>
      </c>
      <c r="AJ295" s="24"/>
      <c r="AK295" s="59">
        <f>(AL284-AK284)/SUM(AK284:AL284)</f>
        <v>0.28000000000000003</v>
      </c>
      <c r="AL295" s="30">
        <f>(AM284-AN284)/SUM(AM284:AN284)</f>
        <v>-0.12</v>
      </c>
      <c r="AM295" s="30">
        <f t="shared" si="102"/>
        <v>8.0000000000000016E-2</v>
      </c>
      <c r="AN295" s="24"/>
      <c r="AO295" s="23">
        <f>(AP284-AO284)/SUM(AO284:AP284)</f>
        <v>-9.6774193548387094E-2</v>
      </c>
      <c r="AP295" s="25">
        <f>(AQ284-AR284)/SUM(AQ284:AR284)</f>
        <v>7.6923076923076927E-2</v>
      </c>
      <c r="AQ295" s="25">
        <f t="shared" si="103"/>
        <v>-9.9255583126550834E-3</v>
      </c>
      <c r="AR295" s="24"/>
      <c r="AS295" s="59">
        <f>(AT284-AS284)/SUM(AS284:AT284)</f>
        <v>3.7037037037037035E-2</v>
      </c>
      <c r="AT295" s="30">
        <f>(AU284-AV284)/SUM(AU284:AV284)</f>
        <v>-0.31034482758620691</v>
      </c>
      <c r="AU295" s="30">
        <f t="shared" si="104"/>
        <v>-0.13665389527458494</v>
      </c>
      <c r="AV295" s="26"/>
      <c r="AW295" s="25">
        <f>(AX284-AW284)/SUM(AW284:AX284)</f>
        <v>-0.2857142857142857</v>
      </c>
      <c r="AX295" s="25">
        <f>(AY284-AZ284)/SUM(AY284:AZ284)</f>
        <v>0.375</v>
      </c>
      <c r="AY295" s="25">
        <f t="shared" si="105"/>
        <v>4.4642857142857151E-2</v>
      </c>
      <c r="AZ295" s="24"/>
      <c r="BA295" s="59">
        <f>(BB284-BA284)/SUM(BA284:BB284)</f>
        <v>6.6666666666666666E-2</v>
      </c>
      <c r="BB295" s="30">
        <f>(BC284-BD284)/SUM(BC284:BD284)</f>
        <v>0.30769230769230771</v>
      </c>
      <c r="BC295" s="30">
        <f t="shared" si="106"/>
        <v>0.18717948717948718</v>
      </c>
      <c r="BD295" s="24"/>
      <c r="BE295" s="23">
        <f>(BF284-BE284)/SUM(BE284:BF284)</f>
        <v>-3.7037037037037035E-2</v>
      </c>
      <c r="BF295" s="25">
        <f>(BG284-BH284)/SUM(BG284:BH284)</f>
        <v>0.26315789473684209</v>
      </c>
      <c r="BG295" s="25">
        <f t="shared" si="107"/>
        <v>0.11306042884990253</v>
      </c>
      <c r="BH295" s="24"/>
      <c r="BI295" s="59">
        <f>(BJ284-BI284)/SUM(BI284:BJ284)</f>
        <v>6.6666666666666666E-2</v>
      </c>
      <c r="BJ295" s="30">
        <f>(BK284-BL284)/SUM(BK284:BL284)</f>
        <v>-0.13333333333333333</v>
      </c>
      <c r="BK295" s="30">
        <f t="shared" si="108"/>
        <v>-3.3333333333333333E-2</v>
      </c>
      <c r="BL295" s="26"/>
    </row>
    <row r="296" spans="1:64" ht="15" x14ac:dyDescent="0.2">
      <c r="A296" s="23">
        <f t="shared" ref="A296:A298" si="109">(B285-A285)/SUM(A285:B285)</f>
        <v>-4.3478260869565216E-2</v>
      </c>
      <c r="B296" s="25">
        <f t="shared" si="90"/>
        <v>0.14285714285714285</v>
      </c>
      <c r="C296" s="25">
        <f t="shared" si="91"/>
        <v>4.9689440993788817E-2</v>
      </c>
      <c r="D296" s="24"/>
      <c r="E296" s="59">
        <f t="shared" ref="E296:E298" si="110">(F285-E285)/SUM(E285:F285)</f>
        <v>0.52</v>
      </c>
      <c r="F296" s="30">
        <f t="shared" ref="F296:F298" si="111">(G285-H285)/SUM(G285:H285)</f>
        <v>-0.15384615384615385</v>
      </c>
      <c r="G296" s="30">
        <f t="shared" si="92"/>
        <v>0.18307692307692308</v>
      </c>
      <c r="H296" s="24"/>
      <c r="I296" s="23">
        <f>(J285-I285)/SUM(I285:J285)</f>
        <v>0.1111111111111111</v>
      </c>
      <c r="J296" s="25">
        <f>(K285-L285)/SUM(K285:L285)</f>
        <v>0</v>
      </c>
      <c r="K296" s="25">
        <f t="shared" si="93"/>
        <v>5.5555555555555552E-2</v>
      </c>
      <c r="L296" s="24"/>
      <c r="M296" s="59">
        <f>(N285-M285)/SUM(M285:N285)</f>
        <v>0.39130434782608697</v>
      </c>
      <c r="N296" s="30">
        <f>(O285-P285)/SUM(O285:P285)</f>
        <v>-0.41666666666666669</v>
      </c>
      <c r="O296" s="30">
        <f t="shared" si="94"/>
        <v>-1.2681159420289856E-2</v>
      </c>
      <c r="P296" s="26"/>
      <c r="Q296" s="25">
        <f>(R285-Q285)/SUM(Q285:R285)</f>
        <v>3.7037037037037035E-2</v>
      </c>
      <c r="R296" s="25">
        <f>(S285-T285)/SUM(S285:T285)</f>
        <v>-0.2</v>
      </c>
      <c r="S296" s="25">
        <f t="shared" si="95"/>
        <v>-8.1481481481481488E-2</v>
      </c>
      <c r="T296" s="24"/>
      <c r="U296" s="59">
        <f t="shared" si="96"/>
        <v>-0.2413793103448276</v>
      </c>
      <c r="V296" s="30">
        <f t="shared" si="97"/>
        <v>9.0909090909090912E-2</v>
      </c>
      <c r="W296" s="30">
        <f t="shared" si="98"/>
        <v>-7.5235109717868343E-2</v>
      </c>
      <c r="X296" s="24"/>
      <c r="Y296" s="23">
        <f>(Z285-Y285)/SUM(Y285:Z285)</f>
        <v>-7.6923076923076927E-2</v>
      </c>
      <c r="Z296" s="25">
        <f>(AA285-AB285)/SUM(AA285:AB285)</f>
        <v>-0.21428571428571427</v>
      </c>
      <c r="AA296" s="25">
        <f t="shared" si="99"/>
        <v>-0.14560439560439559</v>
      </c>
      <c r="AB296" s="24"/>
      <c r="AC296" s="59">
        <f>(AD285-AC285)/SUM(AC285:AD285)</f>
        <v>0.5</v>
      </c>
      <c r="AD296" s="30">
        <f>(AE285-AF285)/SUM(AE285:AF285)</f>
        <v>-0.15384615384615385</v>
      </c>
      <c r="AE296" s="30">
        <f t="shared" si="100"/>
        <v>0.17307692307692307</v>
      </c>
      <c r="AF296" s="26"/>
      <c r="AG296" s="25">
        <f t="shared" ref="AG296:AG299" si="112">(AH285-AG285)/SUM(AG285:AH285)</f>
        <v>-7.1428571428571425E-2</v>
      </c>
      <c r="AH296" s="25">
        <f t="shared" ref="AH296:AH299" si="113">(AI285-AJ285)/SUM(AI285:AJ285)</f>
        <v>-0.1111111111111111</v>
      </c>
      <c r="AI296" s="25">
        <f t="shared" si="101"/>
        <v>-9.1269841269841265E-2</v>
      </c>
      <c r="AJ296" s="24"/>
      <c r="AK296" s="59">
        <f t="shared" ref="AK296:AK299" si="114">(AL285-AK285)/SUM(AK285:AL285)</f>
        <v>0.12</v>
      </c>
      <c r="AL296" s="30">
        <f t="shared" ref="AL296:AL299" si="115">(AM285-AN285)/SUM(AM285:AN285)</f>
        <v>-0.17241379310344829</v>
      </c>
      <c r="AM296" s="30">
        <f t="shared" si="102"/>
        <v>-2.6206896551724146E-2</v>
      </c>
      <c r="AN296" s="24"/>
      <c r="AO296" s="23">
        <f>(AP285-AO285)/SUM(AO285:AP285)</f>
        <v>-0.25925925925925924</v>
      </c>
      <c r="AP296" s="25">
        <f>(AQ285-AR285)/SUM(AQ285:AR285)</f>
        <v>-0.58620689655172409</v>
      </c>
      <c r="AQ296" s="25">
        <f t="shared" si="103"/>
        <v>-0.42273307790549164</v>
      </c>
      <c r="AR296" s="24"/>
      <c r="AS296" s="59">
        <f>(AT285-AS285)/SUM(AS285:AT285)</f>
        <v>7.1428571428571425E-2</v>
      </c>
      <c r="AT296" s="30">
        <f>(AU285-AV285)/SUM(AU285:AV285)</f>
        <v>-0.1111111111111111</v>
      </c>
      <c r="AU296" s="30">
        <f t="shared" si="104"/>
        <v>-1.984126984126984E-2</v>
      </c>
      <c r="AV296" s="26"/>
      <c r="AW296" s="25">
        <f>(AX285-AW285)/SUM(AW285:AX285)</f>
        <v>-0.31034482758620691</v>
      </c>
      <c r="AX296" s="25">
        <f>(AY285-AZ285)/SUM(AY285:AZ285)</f>
        <v>0.13333333333333333</v>
      </c>
      <c r="AY296" s="25">
        <f t="shared" si="105"/>
        <v>-8.8505747126436787E-2</v>
      </c>
      <c r="AZ296" s="24"/>
      <c r="BA296" s="59">
        <f>(BB285-BA285)/SUM(BA285:BB285)</f>
        <v>-0.14285714285714285</v>
      </c>
      <c r="BB296" s="30">
        <f>(BC285-BD285)/SUM(BC285:BD285)</f>
        <v>0.16666666666666666</v>
      </c>
      <c r="BC296" s="30">
        <f t="shared" si="106"/>
        <v>1.1904761904761904E-2</v>
      </c>
      <c r="BD296" s="24"/>
      <c r="BE296" s="23">
        <f>(BF285-BE285)/SUM(BE285:BF285)</f>
        <v>0.2857142857142857</v>
      </c>
      <c r="BF296" s="25">
        <f>(BG285-BH285)/SUM(BG285:BH285)</f>
        <v>-0.04</v>
      </c>
      <c r="BG296" s="25">
        <f t="shared" si="107"/>
        <v>0.12285714285714285</v>
      </c>
      <c r="BH296" s="24"/>
      <c r="BI296" s="59">
        <f>(BJ285-BI285)/SUM(BI285:BJ285)</f>
        <v>0.41666666666666669</v>
      </c>
      <c r="BJ296" s="30">
        <f>(BK285-BL285)/SUM(BK285:BL285)</f>
        <v>0.23076923076923078</v>
      </c>
      <c r="BK296" s="30">
        <f t="shared" si="108"/>
        <v>0.32371794871794873</v>
      </c>
      <c r="BL296" s="26"/>
    </row>
    <row r="297" spans="1:64" ht="15" x14ac:dyDescent="0.2">
      <c r="A297" s="23">
        <f t="shared" si="109"/>
        <v>0.14285714285714285</v>
      </c>
      <c r="B297" s="25">
        <f t="shared" si="90"/>
        <v>0.76146788990825687</v>
      </c>
      <c r="C297" s="25">
        <f t="shared" si="91"/>
        <v>0.45216251638269989</v>
      </c>
      <c r="D297" s="24"/>
      <c r="E297" s="59">
        <f t="shared" si="110"/>
        <v>0.36</v>
      </c>
      <c r="F297" s="30">
        <f t="shared" si="111"/>
        <v>-0.61538461538461542</v>
      </c>
      <c r="G297" s="30">
        <f t="shared" si="92"/>
        <v>-0.12769230769230772</v>
      </c>
      <c r="H297" s="24"/>
      <c r="I297" s="23">
        <f>(J286-I286)/SUM(I286:J286)</f>
        <v>0.21428571428571427</v>
      </c>
      <c r="J297" s="25">
        <f>(K286-L286)/SUM(K286:L286)</f>
        <v>-0.65217391304347827</v>
      </c>
      <c r="K297" s="25">
        <f t="shared" si="93"/>
        <v>-0.21894409937888198</v>
      </c>
      <c r="L297" s="24"/>
      <c r="M297" s="59">
        <f>(N286-M286)/SUM(M286:N286)</f>
        <v>0.39130434782608697</v>
      </c>
      <c r="N297" s="30">
        <f>(O286-P286)/SUM(O286:P286)</f>
        <v>-0.42857142857142855</v>
      </c>
      <c r="O297" s="30">
        <f t="shared" si="94"/>
        <v>-1.8633540372670787E-2</v>
      </c>
      <c r="P297" s="26"/>
      <c r="Q297" s="25">
        <f>(R286-Q286)/SUM(Q286:R286)</f>
        <v>-0.21428571428571427</v>
      </c>
      <c r="R297" s="25">
        <f>(S286-T286)/SUM(S286:T286)</f>
        <v>7.6923076923076927E-2</v>
      </c>
      <c r="S297" s="25">
        <f t="shared" si="95"/>
        <v>-6.8681318681318673E-2</v>
      </c>
      <c r="T297" s="24"/>
      <c r="U297" s="59">
        <f t="shared" si="96"/>
        <v>-8.3333333333333329E-2</v>
      </c>
      <c r="V297" s="30">
        <f t="shared" si="97"/>
        <v>-0.42857142857142855</v>
      </c>
      <c r="W297" s="30">
        <f t="shared" si="98"/>
        <v>-0.25595238095238093</v>
      </c>
      <c r="X297" s="24"/>
      <c r="Y297" s="23">
        <f>(Z286-Y286)/SUM(Y286:Z286)</f>
        <v>0</v>
      </c>
      <c r="Z297" s="25">
        <f>(AA286-AB286)/SUM(AA286:AB286)</f>
        <v>-0.35714285714285715</v>
      </c>
      <c r="AA297" s="25">
        <f t="shared" si="99"/>
        <v>-0.17857142857142858</v>
      </c>
      <c r="AB297" s="24"/>
      <c r="AC297" s="59">
        <f>(AD286-AC286)/SUM(AC286:AD286)</f>
        <v>0.44</v>
      </c>
      <c r="AD297" s="30">
        <f>(AE286-AF286)/SUM(AE286:AF286)</f>
        <v>-0.7142857142857143</v>
      </c>
      <c r="AE297" s="30">
        <f t="shared" si="100"/>
        <v>-0.13714285714285715</v>
      </c>
      <c r="AF297" s="26"/>
      <c r="AG297" s="25">
        <f t="shared" si="112"/>
        <v>0.48148148148148145</v>
      </c>
      <c r="AH297" s="25">
        <f t="shared" si="113"/>
        <v>4.3478260869565216E-2</v>
      </c>
      <c r="AI297" s="25">
        <f t="shared" si="101"/>
        <v>0.26247987117552335</v>
      </c>
      <c r="AJ297" s="24"/>
      <c r="AK297" s="59">
        <f t="shared" si="114"/>
        <v>3.4482758620689655E-2</v>
      </c>
      <c r="AL297" s="30">
        <f t="shared" si="115"/>
        <v>-0.15384615384615385</v>
      </c>
      <c r="AM297" s="30">
        <f t="shared" si="102"/>
        <v>-5.96816976127321E-2</v>
      </c>
      <c r="AN297" s="24"/>
      <c r="AO297" s="23">
        <f>(AP286-AO286)/SUM(AO286:AP286)</f>
        <v>-0.04</v>
      </c>
      <c r="AP297" s="25">
        <f>(AQ286-AR286)/SUM(AQ286:AR286)</f>
        <v>-7.1428571428571425E-2</v>
      </c>
      <c r="AQ297" s="25">
        <f t="shared" si="103"/>
        <v>-5.5714285714285716E-2</v>
      </c>
      <c r="AR297" s="24"/>
      <c r="AS297" s="59">
        <f>(AT286-AS286)/SUM(AS286:AT286)</f>
        <v>0.2</v>
      </c>
      <c r="AT297" s="30">
        <f>(AU286-AV286)/SUM(AU286:AV286)</f>
        <v>0.44827586206896552</v>
      </c>
      <c r="AU297" s="30">
        <f t="shared" si="104"/>
        <v>0.32413793103448274</v>
      </c>
      <c r="AV297" s="26"/>
      <c r="AW297" s="25">
        <f>(AX286-AW286)/SUM(AW286:AX286)</f>
        <v>0.2413793103448276</v>
      </c>
      <c r="AX297" s="25">
        <f>(AY286-AZ286)/SUM(AY286:AZ286)</f>
        <v>0.15384615384615385</v>
      </c>
      <c r="AY297" s="25">
        <f t="shared" si="105"/>
        <v>0.19761273209549074</v>
      </c>
      <c r="AZ297" s="24"/>
      <c r="BA297" s="59">
        <f>(BB286-BA286)/SUM(BA286:BB286)</f>
        <v>0.13333333333333333</v>
      </c>
      <c r="BB297" s="30">
        <f>(BC286-BD286)/SUM(BC286:BD286)</f>
        <v>-0.70370370370370372</v>
      </c>
      <c r="BC297" s="30">
        <f t="shared" si="106"/>
        <v>-0.28518518518518521</v>
      </c>
      <c r="BD297" s="24"/>
      <c r="BE297" s="23">
        <f>(BF286-BE286)/SUM(BE286:BF286)</f>
        <v>0.17241379310344829</v>
      </c>
      <c r="BF297" s="25">
        <f>(BG286-BH286)/SUM(BG286:BH286)</f>
        <v>-7.6923076923076927E-2</v>
      </c>
      <c r="BG297" s="25">
        <f t="shared" si="107"/>
        <v>4.774535809018568E-2</v>
      </c>
      <c r="BH297" s="24"/>
      <c r="BI297" s="59">
        <f>(BJ286-BI286)/SUM(BI286:BJ286)</f>
        <v>7.1428571428571425E-2</v>
      </c>
      <c r="BJ297" s="30">
        <f>(BK286-BL286)/SUM(BK286:BL286)</f>
        <v>-0.16666666666666666</v>
      </c>
      <c r="BK297" s="30">
        <f t="shared" si="108"/>
        <v>-4.7619047619047616E-2</v>
      </c>
      <c r="BL297" s="26"/>
    </row>
    <row r="298" spans="1:64" ht="15" x14ac:dyDescent="0.2">
      <c r="A298" s="23">
        <f t="shared" si="109"/>
        <v>0.18518518518518517</v>
      </c>
      <c r="B298" s="25">
        <f t="shared" si="90"/>
        <v>-0.12820512820512819</v>
      </c>
      <c r="C298" s="25">
        <f t="shared" si="91"/>
        <v>2.8490028490028491E-2</v>
      </c>
      <c r="D298" s="24"/>
      <c r="E298" s="59">
        <f t="shared" si="110"/>
        <v>0.68</v>
      </c>
      <c r="F298" s="30">
        <f t="shared" si="111"/>
        <v>-0.36363636363636365</v>
      </c>
      <c r="G298" s="30">
        <f t="shared" si="92"/>
        <v>0.1581818181818182</v>
      </c>
      <c r="H298" s="24"/>
      <c r="I298" s="23">
        <f t="shared" ref="I298" si="116">(J287-I287)/SUM(I287:J287)</f>
        <v>0.51724137931034486</v>
      </c>
      <c r="J298" s="25">
        <f t="shared" ref="J298" si="117">(K287-L287)/SUM(K287:L287)</f>
        <v>0.38461538461538464</v>
      </c>
      <c r="K298" s="25">
        <f t="shared" si="93"/>
        <v>0.45092838196286478</v>
      </c>
      <c r="L298" s="24"/>
      <c r="M298" s="59">
        <f t="shared" ref="M298" si="118">(N287-M287)/SUM(M287:N287)</f>
        <v>0.33333333333333331</v>
      </c>
      <c r="N298" s="30">
        <f t="shared" ref="N298" si="119">(O287-P287)/SUM(O287:P287)</f>
        <v>0.5</v>
      </c>
      <c r="O298" s="30">
        <f t="shared" si="94"/>
        <v>0.41666666666666663</v>
      </c>
      <c r="P298" s="26"/>
      <c r="Q298" s="25">
        <f t="shared" ref="Q298" si="120">(R287-Q287)/SUM(Q287:R287)</f>
        <v>0.54545454545454541</v>
      </c>
      <c r="R298" s="25">
        <f t="shared" ref="R298" si="121">(S287-T287)/SUM(S287:T287)</f>
        <v>-0.90909090909090906</v>
      </c>
      <c r="S298" s="25">
        <f t="shared" si="95"/>
        <v>-0.18181818181818182</v>
      </c>
      <c r="T298" s="24"/>
      <c r="U298" s="59">
        <f t="shared" si="96"/>
        <v>0.48148148148148145</v>
      </c>
      <c r="V298" s="30">
        <f t="shared" si="97"/>
        <v>-9.6774193548387094E-2</v>
      </c>
      <c r="W298" s="30">
        <f t="shared" ref="W298" si="122">AVERAGE(U298:V298)</f>
        <v>0.19235364396654719</v>
      </c>
      <c r="X298" s="24"/>
      <c r="Y298" s="23">
        <f t="shared" ref="Y298:Y300" si="123">(Z287-Y287)/SUM(Y287:Z287)</f>
        <v>0.12</v>
      </c>
      <c r="Z298" s="25">
        <f t="shared" ref="Z298" si="124">(AA287-AB287)/SUM(AA287:AB287)</f>
        <v>3.7037037037037035E-2</v>
      </c>
      <c r="AA298" s="25">
        <f t="shared" si="99"/>
        <v>7.8518518518518515E-2</v>
      </c>
      <c r="AB298" s="24"/>
      <c r="AC298" s="59">
        <f t="shared" ref="AC298:AC300" si="125">(AD287-AC287)/SUM(AC287:AD287)</f>
        <v>0.27272727272727271</v>
      </c>
      <c r="AD298" s="30">
        <f t="shared" ref="AD298:AD300" si="126">(AE287-AF287)/SUM(AE287:AF287)</f>
        <v>-0.28000000000000003</v>
      </c>
      <c r="AE298" s="30">
        <f t="shared" ref="AE298:AE300" si="127">AVERAGE(AC298:AD298)</f>
        <v>-3.6363636363636598E-3</v>
      </c>
      <c r="AF298" s="26"/>
      <c r="AG298" s="25">
        <f t="shared" si="112"/>
        <v>0.25</v>
      </c>
      <c r="AH298" s="25">
        <f t="shared" si="113"/>
        <v>8.3333333333333329E-2</v>
      </c>
      <c r="AI298" s="25">
        <f t="shared" si="101"/>
        <v>0.16666666666666666</v>
      </c>
      <c r="AJ298" s="24"/>
      <c r="AK298" s="59">
        <f t="shared" si="114"/>
        <v>4.7619047619047616E-2</v>
      </c>
      <c r="AL298" s="30">
        <f t="shared" si="115"/>
        <v>-0.1111111111111111</v>
      </c>
      <c r="AM298" s="30">
        <f t="shared" si="102"/>
        <v>-3.1746031746031744E-2</v>
      </c>
      <c r="AN298" s="24"/>
      <c r="AO298" s="23">
        <f t="shared" ref="AO298:AO300" si="128">(AP287-AO287)/SUM(AO287:AP287)</f>
        <v>-0.18518518518518517</v>
      </c>
      <c r="AP298" s="25">
        <f t="shared" ref="AP298:AP299" si="129">(AQ287-AR287)/SUM(AQ287:AR287)</f>
        <v>0.14285714285714285</v>
      </c>
      <c r="AQ298" s="25">
        <f t="shared" si="103"/>
        <v>-2.1164021164021163E-2</v>
      </c>
      <c r="AR298" s="24"/>
      <c r="AS298" s="59">
        <f t="shared" ref="AS298:AS299" si="130">(AT287-AS287)/SUM(AS287:AT287)</f>
        <v>0.39130434782608697</v>
      </c>
      <c r="AT298" s="30">
        <f t="shared" ref="AT298:AT299" si="131">(AU287-AV287)/SUM(AU287:AV287)</f>
        <v>0.22580645161290322</v>
      </c>
      <c r="AU298" s="30">
        <f t="shared" si="104"/>
        <v>0.30855539971949508</v>
      </c>
      <c r="AV298" s="26"/>
      <c r="AW298" s="25">
        <f t="shared" ref="AW298" si="132">(AX287-AW287)/SUM(AW287:AX287)</f>
        <v>0.33333333333333331</v>
      </c>
      <c r="AX298" s="25">
        <f t="shared" ref="AX298" si="133">(AY287-AZ287)/SUM(AY287:AZ287)</f>
        <v>-0.23076923076923078</v>
      </c>
      <c r="AY298" s="25">
        <f t="shared" si="105"/>
        <v>5.1282051282051266E-2</v>
      </c>
      <c r="AZ298" s="24"/>
      <c r="BA298" s="59">
        <f t="shared" ref="BA298:BA300" si="134">(BB287-BA287)/SUM(BA287:BB287)</f>
        <v>0.25</v>
      </c>
      <c r="BB298" s="30">
        <f t="shared" ref="BB298:BB300" si="135">(BC287-BD287)/SUM(BC287:BD287)</f>
        <v>0.2413793103448276</v>
      </c>
      <c r="BC298" s="30">
        <f t="shared" ref="BC298:BC300" si="136">AVERAGE(BA298:BB298)</f>
        <v>0.24568965517241381</v>
      </c>
      <c r="BD298" s="24"/>
      <c r="BE298" s="23">
        <f t="shared" ref="BE298:BE300" si="137">(BF287-BE287)/SUM(BE287:BF287)</f>
        <v>0.23076923076923078</v>
      </c>
      <c r="BF298" s="25">
        <f t="shared" ref="BF298" si="138">(BG287-BH287)/SUM(BG287:BH287)</f>
        <v>0.15384615384615385</v>
      </c>
      <c r="BG298" s="25">
        <f t="shared" si="107"/>
        <v>0.19230769230769232</v>
      </c>
      <c r="BH298" s="24"/>
      <c r="BI298" s="59">
        <f t="shared" ref="BI298:BI300" si="139">(BJ287-BI287)/SUM(BI287:BJ287)</f>
        <v>0.23076923076923078</v>
      </c>
      <c r="BJ298" s="30">
        <f t="shared" ref="BJ298:BJ300" si="140">(BK287-BL287)/SUM(BK287:BL287)</f>
        <v>1</v>
      </c>
      <c r="BK298" s="30">
        <f t="shared" ref="BK298:BK300" si="141">AVERAGE(BI298:BJ298)</f>
        <v>0.61538461538461542</v>
      </c>
      <c r="BL298" s="26"/>
    </row>
    <row r="299" spans="1:64" ht="15" x14ac:dyDescent="0.2">
      <c r="A299" s="23"/>
      <c r="B299" s="25"/>
      <c r="C299" s="25"/>
      <c r="D299" s="24"/>
      <c r="E299" s="59"/>
      <c r="F299" s="30"/>
      <c r="G299" s="30"/>
      <c r="H299" s="24"/>
      <c r="I299" s="23"/>
      <c r="J299" s="25"/>
      <c r="K299" s="25"/>
      <c r="L299" s="24"/>
      <c r="M299" s="59"/>
      <c r="N299" s="30"/>
      <c r="O299" s="30"/>
      <c r="P299" s="26"/>
      <c r="Q299" s="25"/>
      <c r="R299" s="25"/>
      <c r="S299" s="25"/>
      <c r="T299" s="24"/>
      <c r="U299" s="59"/>
      <c r="V299" s="30"/>
      <c r="W299" s="30"/>
      <c r="X299" s="24"/>
      <c r="Y299" s="23">
        <f t="shared" si="123"/>
        <v>0.17647058823529413</v>
      </c>
      <c r="Z299" s="25">
        <f t="shared" ref="Z299:Z300" si="142">(AA288-AB288)/SUM(AA288:AB288)</f>
        <v>0.30769230769230771</v>
      </c>
      <c r="AA299" s="25">
        <f t="shared" ref="AA299:AA300" si="143">AVERAGE(Y299:Z299)</f>
        <v>0.24208144796380093</v>
      </c>
      <c r="AB299" s="24"/>
      <c r="AC299" s="59">
        <f t="shared" si="125"/>
        <v>0.13333333333333333</v>
      </c>
      <c r="AD299" s="30">
        <f t="shared" si="126"/>
        <v>-0.7142857142857143</v>
      </c>
      <c r="AE299" s="30">
        <f t="shared" si="127"/>
        <v>-0.2904761904761905</v>
      </c>
      <c r="AF299" s="26"/>
      <c r="AG299" s="25">
        <f t="shared" si="112"/>
        <v>0.53846153846153844</v>
      </c>
      <c r="AH299" s="25">
        <f t="shared" si="113"/>
        <v>-0.23076923076923078</v>
      </c>
      <c r="AI299" s="25">
        <f t="shared" si="101"/>
        <v>0.15384615384615383</v>
      </c>
      <c r="AJ299" s="24"/>
      <c r="AK299" s="59">
        <f t="shared" si="114"/>
        <v>0.14285714285714285</v>
      </c>
      <c r="AL299" s="30">
        <f t="shared" si="115"/>
        <v>-9.0909090909090912E-2</v>
      </c>
      <c r="AM299" s="30">
        <f t="shared" si="102"/>
        <v>2.5974025974025969E-2</v>
      </c>
      <c r="AN299" s="24"/>
      <c r="AO299" s="23">
        <f t="shared" si="128"/>
        <v>-9.0909090909090912E-2</v>
      </c>
      <c r="AP299" s="25">
        <f t="shared" si="129"/>
        <v>0.33333333333333331</v>
      </c>
      <c r="AQ299" s="25">
        <f t="shared" si="103"/>
        <v>0.1212121212121212</v>
      </c>
      <c r="AR299" s="24"/>
      <c r="AS299" s="59">
        <f t="shared" si="130"/>
        <v>3.2258064516129031E-2</v>
      </c>
      <c r="AT299" s="30">
        <f t="shared" si="131"/>
        <v>-0.2857142857142857</v>
      </c>
      <c r="AU299" s="30">
        <f t="shared" si="104"/>
        <v>-0.12672811059907835</v>
      </c>
      <c r="AV299" s="26"/>
      <c r="AW299" s="25"/>
      <c r="AX299" s="25"/>
      <c r="AY299" s="25"/>
      <c r="AZ299" s="24"/>
      <c r="BA299" s="59">
        <f t="shared" si="134"/>
        <v>0.2413793103448276</v>
      </c>
      <c r="BB299" s="30">
        <f t="shared" si="135"/>
        <v>-0.1111111111111111</v>
      </c>
      <c r="BC299" s="30">
        <f t="shared" si="136"/>
        <v>6.5134099616858246E-2</v>
      </c>
      <c r="BD299" s="24"/>
      <c r="BE299" s="23">
        <f t="shared" si="137"/>
        <v>0.18518518518518517</v>
      </c>
      <c r="BF299" s="25">
        <f t="shared" ref="BF299:BF300" si="144">(BG288-BH288)/SUM(BG288:BH288)</f>
        <v>3.7037037037037035E-2</v>
      </c>
      <c r="BG299" s="25">
        <f t="shared" ref="BG299:BG300" si="145">AVERAGE(BE299:BF299)</f>
        <v>0.1111111111111111</v>
      </c>
      <c r="BH299" s="24"/>
      <c r="BI299" s="59">
        <f t="shared" si="139"/>
        <v>3.7037037037037035E-2</v>
      </c>
      <c r="BJ299" s="30">
        <f t="shared" si="140"/>
        <v>0.53846153846153844</v>
      </c>
      <c r="BK299" s="30">
        <f t="shared" si="141"/>
        <v>0.28774928774928776</v>
      </c>
      <c r="BL299" s="26"/>
    </row>
    <row r="300" spans="1:64" ht="15" x14ac:dyDescent="0.2">
      <c r="A300" s="23"/>
      <c r="B300" s="25"/>
      <c r="C300" s="25"/>
      <c r="D300" s="24"/>
      <c r="E300" s="59"/>
      <c r="F300" s="30"/>
      <c r="G300" s="30"/>
      <c r="H300" s="24"/>
      <c r="I300" s="23"/>
      <c r="J300" s="25"/>
      <c r="K300" s="25"/>
      <c r="L300" s="24"/>
      <c r="M300" s="59"/>
      <c r="N300" s="30"/>
      <c r="O300" s="30"/>
      <c r="P300" s="26"/>
      <c r="Q300" s="25"/>
      <c r="R300" s="25"/>
      <c r="S300" s="25"/>
      <c r="T300" s="24"/>
      <c r="U300" s="59"/>
      <c r="V300" s="30"/>
      <c r="W300" s="30"/>
      <c r="X300" s="24"/>
      <c r="Y300" s="23">
        <f t="shared" si="123"/>
        <v>0.1111111111111111</v>
      </c>
      <c r="Z300" s="25">
        <f t="shared" si="142"/>
        <v>-0.1111111111111111</v>
      </c>
      <c r="AA300" s="25">
        <f t="shared" si="143"/>
        <v>0</v>
      </c>
      <c r="AB300" s="24"/>
      <c r="AC300" s="59">
        <f t="shared" si="125"/>
        <v>0.39130434782608697</v>
      </c>
      <c r="AD300" s="30">
        <f t="shared" si="126"/>
        <v>-0.36363636363636365</v>
      </c>
      <c r="AE300" s="30">
        <f t="shared" si="127"/>
        <v>1.3833992094861663E-2</v>
      </c>
      <c r="AF300" s="26"/>
      <c r="AG300" s="25"/>
      <c r="AH300" s="25"/>
      <c r="AI300" s="25"/>
      <c r="AJ300" s="24"/>
      <c r="AK300" s="59"/>
      <c r="AL300" s="30"/>
      <c r="AM300" s="30"/>
      <c r="AN300" s="24"/>
      <c r="AO300" s="23">
        <f t="shared" si="128"/>
        <v>0.33333333333333331</v>
      </c>
      <c r="AP300" s="25">
        <f t="shared" ref="AP300" si="146">(AQ289-AR289)/SUM(AQ289:AR289)</f>
        <v>3.7037037037037035E-2</v>
      </c>
      <c r="AQ300" s="25">
        <f t="shared" ref="AQ300" si="147">AVERAGE(AO300:AP300)</f>
        <v>0.18518518518518517</v>
      </c>
      <c r="AR300" s="24"/>
      <c r="AS300" s="59"/>
      <c r="AT300" s="30"/>
      <c r="AU300" s="30"/>
      <c r="AV300" s="26"/>
      <c r="AW300" s="25"/>
      <c r="AX300" s="25"/>
      <c r="AY300" s="25"/>
      <c r="AZ300" s="24"/>
      <c r="BA300" s="59">
        <f t="shared" si="134"/>
        <v>0.44</v>
      </c>
      <c r="BB300" s="30">
        <f t="shared" si="135"/>
        <v>-0.25925925925925924</v>
      </c>
      <c r="BC300" s="30">
        <f t="shared" si="136"/>
        <v>9.0370370370370379E-2</v>
      </c>
      <c r="BD300" s="24"/>
      <c r="BE300" s="23">
        <f t="shared" si="137"/>
        <v>0.22580645161290322</v>
      </c>
      <c r="BF300" s="25">
        <f t="shared" si="144"/>
        <v>0.18518518518518517</v>
      </c>
      <c r="BG300" s="25">
        <f t="shared" si="145"/>
        <v>0.20549581839904418</v>
      </c>
      <c r="BH300" s="24"/>
      <c r="BI300" s="59">
        <f t="shared" si="139"/>
        <v>-0.25</v>
      </c>
      <c r="BJ300" s="30">
        <f t="shared" si="140"/>
        <v>0.2857142857142857</v>
      </c>
      <c r="BK300" s="30">
        <f t="shared" si="141"/>
        <v>1.7857142857142849E-2</v>
      </c>
      <c r="BL300" s="26"/>
    </row>
    <row r="301" spans="1:64" ht="15" x14ac:dyDescent="0.2">
      <c r="A301" s="23"/>
      <c r="B301" s="25"/>
      <c r="C301" s="25"/>
      <c r="D301" s="24"/>
      <c r="E301" s="59"/>
      <c r="F301" s="30"/>
      <c r="G301" s="30"/>
      <c r="H301" s="24"/>
      <c r="I301" s="23"/>
      <c r="J301" s="25"/>
      <c r="K301" s="25"/>
      <c r="L301" s="24"/>
      <c r="M301" s="59"/>
      <c r="N301" s="30"/>
      <c r="O301" s="30"/>
      <c r="P301" s="26"/>
      <c r="Q301" s="25"/>
      <c r="R301" s="25"/>
      <c r="S301" s="25"/>
      <c r="T301" s="24"/>
      <c r="U301" s="59"/>
      <c r="V301" s="30"/>
      <c r="W301" s="30"/>
      <c r="X301" s="24"/>
      <c r="Y301" s="23"/>
      <c r="Z301" s="25"/>
      <c r="AA301" s="25"/>
      <c r="AB301" s="24"/>
      <c r="AC301" s="59"/>
      <c r="AD301" s="30"/>
      <c r="AE301" s="30"/>
      <c r="AF301" s="26"/>
      <c r="AG301" s="25"/>
      <c r="AH301" s="25"/>
      <c r="AI301" s="25"/>
      <c r="AJ301" s="24"/>
      <c r="AK301" s="59"/>
      <c r="AL301" s="30"/>
      <c r="AM301" s="30"/>
      <c r="AN301" s="24"/>
      <c r="AO301" s="23"/>
      <c r="AP301" s="25"/>
      <c r="AQ301" s="25"/>
      <c r="AR301" s="24"/>
      <c r="AS301" s="59"/>
      <c r="AT301" s="30"/>
      <c r="AU301" s="30"/>
      <c r="AV301" s="26"/>
      <c r="AW301" s="25"/>
      <c r="AX301" s="25"/>
      <c r="AY301" s="25"/>
      <c r="AZ301" s="24"/>
      <c r="BA301" s="59"/>
      <c r="BB301" s="30"/>
      <c r="BC301" s="30"/>
      <c r="BD301" s="24"/>
      <c r="BE301" s="23"/>
      <c r="BF301" s="25"/>
      <c r="BG301" s="25"/>
      <c r="BH301" s="24"/>
      <c r="BI301" s="59"/>
      <c r="BJ301" s="30"/>
      <c r="BK301" s="30"/>
      <c r="BL301" s="26"/>
    </row>
    <row r="302" spans="1:64" ht="15" x14ac:dyDescent="0.2">
      <c r="A302" s="23"/>
      <c r="B302" s="25"/>
      <c r="C302" s="25"/>
      <c r="D302" s="24"/>
      <c r="E302" s="59"/>
      <c r="F302" s="30"/>
      <c r="G302" s="30"/>
      <c r="H302" s="24"/>
      <c r="I302" s="23"/>
      <c r="J302" s="25"/>
      <c r="K302" s="25"/>
      <c r="L302" s="24"/>
      <c r="M302" s="59"/>
      <c r="N302" s="30"/>
      <c r="O302" s="30"/>
      <c r="P302" s="26"/>
      <c r="Q302" s="24"/>
      <c r="R302" s="24"/>
      <c r="S302" s="24"/>
      <c r="T302" s="24"/>
      <c r="U302" s="59"/>
      <c r="V302" s="30"/>
      <c r="W302" s="30"/>
      <c r="X302" s="24"/>
      <c r="Y302" s="28"/>
      <c r="Z302" s="24"/>
      <c r="AA302" s="24"/>
      <c r="AB302" s="24"/>
      <c r="AC302" s="59"/>
      <c r="AD302" s="30"/>
      <c r="AE302" s="30"/>
      <c r="AF302" s="26"/>
      <c r="AG302" s="25"/>
      <c r="AH302" s="25"/>
      <c r="AI302" s="25"/>
      <c r="AJ302" s="24"/>
      <c r="AK302" s="59"/>
      <c r="AL302" s="30"/>
      <c r="AM302" s="30"/>
      <c r="AN302" s="24"/>
      <c r="AO302" s="23"/>
      <c r="AP302" s="25"/>
      <c r="AQ302" s="25"/>
      <c r="AR302" s="24"/>
      <c r="AS302" s="59"/>
      <c r="AT302" s="30"/>
      <c r="AU302" s="30"/>
      <c r="AV302" s="26"/>
      <c r="AW302" s="24"/>
      <c r="AX302" s="24"/>
      <c r="AY302" s="24"/>
      <c r="AZ302" s="24"/>
      <c r="BA302" s="59"/>
      <c r="BB302" s="30"/>
      <c r="BC302" s="30"/>
      <c r="BD302" s="24"/>
      <c r="BE302" s="28"/>
      <c r="BF302" s="24"/>
      <c r="BG302" s="24"/>
      <c r="BH302" s="24"/>
      <c r="BI302" s="59"/>
      <c r="BJ302" s="30"/>
      <c r="BK302" s="30"/>
      <c r="BL302" s="26"/>
    </row>
    <row r="303" spans="1:64" ht="15" x14ac:dyDescent="0.2">
      <c r="A303" s="28"/>
      <c r="B303" s="24"/>
      <c r="C303" s="24"/>
      <c r="D303" s="24"/>
      <c r="E303" s="58"/>
      <c r="F303" s="24"/>
      <c r="G303" s="24"/>
      <c r="H303" s="25" t="s">
        <v>12</v>
      </c>
      <c r="I303" s="28"/>
      <c r="J303" s="24"/>
      <c r="K303" s="24"/>
      <c r="L303" s="24"/>
      <c r="M303" s="58"/>
      <c r="N303" s="24"/>
      <c r="O303" s="24"/>
      <c r="P303" s="26"/>
      <c r="Q303" s="24"/>
      <c r="R303" s="24"/>
      <c r="S303" s="24"/>
      <c r="T303" s="24"/>
      <c r="U303" s="58"/>
      <c r="V303" s="24"/>
      <c r="W303" s="24"/>
      <c r="X303" s="25" t="s">
        <v>12</v>
      </c>
      <c r="Y303" s="28"/>
      <c r="Z303" s="24"/>
      <c r="AA303" s="24"/>
      <c r="AB303" s="24"/>
      <c r="AC303" s="58"/>
      <c r="AD303" s="24"/>
      <c r="AE303" s="24"/>
      <c r="AF303" s="27" t="s">
        <v>12</v>
      </c>
      <c r="AG303" s="24"/>
      <c r="AH303" s="24"/>
      <c r="AI303" s="24"/>
      <c r="AJ303" s="24"/>
      <c r="AK303" s="58"/>
      <c r="AL303" s="24"/>
      <c r="AM303" s="24"/>
      <c r="AN303" s="25" t="s">
        <v>12</v>
      </c>
      <c r="AO303" s="28"/>
      <c r="AP303" s="24"/>
      <c r="AQ303" s="24"/>
      <c r="AR303" s="24"/>
      <c r="AS303" s="58"/>
      <c r="AT303" s="24"/>
      <c r="AU303" s="24"/>
      <c r="AV303" s="26"/>
      <c r="AW303" s="24"/>
      <c r="AX303" s="24"/>
      <c r="AY303" s="24"/>
      <c r="AZ303" s="24"/>
      <c r="BA303" s="58"/>
      <c r="BB303" s="24"/>
      <c r="BC303" s="24"/>
      <c r="BD303" s="25" t="s">
        <v>12</v>
      </c>
      <c r="BE303" s="28"/>
      <c r="BF303" s="24"/>
      <c r="BG303" s="24"/>
      <c r="BH303" s="24"/>
      <c r="BI303" s="58"/>
      <c r="BJ303" s="24"/>
      <c r="BK303" s="24"/>
      <c r="BL303" s="27" t="s">
        <v>12</v>
      </c>
    </row>
    <row r="304" spans="1:64" ht="15" x14ac:dyDescent="0.2">
      <c r="A304" s="28"/>
      <c r="B304" s="30" t="s">
        <v>55</v>
      </c>
      <c r="C304" s="99">
        <f>AVERAGE(C293:C303)</f>
        <v>2.2727602901231683E-2</v>
      </c>
      <c r="D304" s="24"/>
      <c r="E304" s="57" t="s">
        <v>13</v>
      </c>
      <c r="F304" s="30" t="s">
        <v>55</v>
      </c>
      <c r="G304" s="99">
        <f>AVERAGE(G293:G303)</f>
        <v>0.11119893391632522</v>
      </c>
      <c r="H304" s="24"/>
      <c r="I304" s="28"/>
      <c r="J304" s="30" t="s">
        <v>55</v>
      </c>
      <c r="K304" s="99">
        <f>AVERAGE(K293:K303)</f>
        <v>8.9291506058122749E-2</v>
      </c>
      <c r="L304" s="24"/>
      <c r="M304" s="57" t="s">
        <v>13</v>
      </c>
      <c r="N304" s="30" t="s">
        <v>55</v>
      </c>
      <c r="O304" s="99">
        <f>AVERAGE(O293:O303)</f>
        <v>0.12196681472043791</v>
      </c>
      <c r="P304" s="26"/>
      <c r="Q304" s="24"/>
      <c r="R304" s="30" t="s">
        <v>55</v>
      </c>
      <c r="S304" s="99">
        <f>AVERAGE(S293:S303)</f>
        <v>-3.4625772269450433E-2</v>
      </c>
      <c r="T304" s="24"/>
      <c r="U304" s="57" t="s">
        <v>13</v>
      </c>
      <c r="V304" s="30" t="s">
        <v>55</v>
      </c>
      <c r="W304" s="99">
        <f>AVERAGE(W293:W303)</f>
        <v>3.103446612438085E-2</v>
      </c>
      <c r="X304" s="24"/>
      <c r="Y304" s="28"/>
      <c r="Z304" s="30" t="s">
        <v>55</v>
      </c>
      <c r="AA304" s="99">
        <f>AVERAGE(AA293:AA303)</f>
        <v>-9.3550886608695941E-2</v>
      </c>
      <c r="AB304" s="24"/>
      <c r="AC304" s="57" t="s">
        <v>13</v>
      </c>
      <c r="AD304" s="30" t="s">
        <v>55</v>
      </c>
      <c r="AE304" s="99">
        <f>AVERAGE(AE293:AE303)</f>
        <v>-0.11290345423497598</v>
      </c>
      <c r="AF304" s="26"/>
      <c r="AG304" s="24"/>
      <c r="AH304" s="30" t="s">
        <v>55</v>
      </c>
      <c r="AI304" s="2">
        <f>AVERAGE(AI293:AI303)</f>
        <v>9.4687740039387527E-2</v>
      </c>
      <c r="AJ304" s="24"/>
      <c r="AK304" s="57" t="s">
        <v>13</v>
      </c>
      <c r="AL304" s="30" t="s">
        <v>55</v>
      </c>
      <c r="AM304" s="2">
        <f>AVERAGE(AM293:AM303)</f>
        <v>5.2990849135633941E-3</v>
      </c>
      <c r="AN304" s="24"/>
      <c r="AO304" s="28"/>
      <c r="AP304" s="30" t="s">
        <v>55</v>
      </c>
      <c r="AQ304" s="99">
        <f>AVERAGE(AQ293:AQ303)</f>
        <v>6.4605643979785202E-3</v>
      </c>
      <c r="AR304" s="24"/>
      <c r="AS304" s="57" t="s">
        <v>13</v>
      </c>
      <c r="AT304" s="30" t="s">
        <v>55</v>
      </c>
      <c r="AU304" s="99">
        <f>AVERAGE(AU293:AU303)</f>
        <v>-5.1777472393201452E-3</v>
      </c>
      <c r="AV304" s="26"/>
      <c r="AW304" s="24"/>
      <c r="AX304" s="30" t="s">
        <v>55</v>
      </c>
      <c r="AY304" s="99">
        <f>AVERAGE(AY293:AY303)</f>
        <v>-7.3657688097343285E-2</v>
      </c>
      <c r="AZ304" s="24"/>
      <c r="BA304" s="57" t="s">
        <v>13</v>
      </c>
      <c r="BB304" s="30" t="s">
        <v>55</v>
      </c>
      <c r="BC304" s="99">
        <f>AVERAGE(BC293:BC303)</f>
        <v>-1.478735983046325E-3</v>
      </c>
      <c r="BD304" s="24"/>
      <c r="BE304" s="28"/>
      <c r="BF304" s="30" t="s">
        <v>55</v>
      </c>
      <c r="BG304" s="2">
        <f>AVERAGE(BG293:BG303)</f>
        <v>0.14127457490426576</v>
      </c>
      <c r="BH304" s="24"/>
      <c r="BI304" s="57" t="s">
        <v>13</v>
      </c>
      <c r="BJ304" s="30" t="s">
        <v>55</v>
      </c>
      <c r="BK304" s="2">
        <f>AVERAGE(BK293:BK303)</f>
        <v>0.18658134315114291</v>
      </c>
      <c r="BL304" s="26"/>
    </row>
    <row r="305" spans="1:64" ht="15" x14ac:dyDescent="0.2">
      <c r="A305" s="29"/>
      <c r="B305" s="30" t="s">
        <v>14</v>
      </c>
      <c r="C305" s="100">
        <f>STDEV(C293:C303)/SQRT(COUNT(C293:C303))</f>
        <v>0.1052905109922693</v>
      </c>
      <c r="D305" s="30"/>
      <c r="E305" s="59"/>
      <c r="F305" s="30" t="s">
        <v>14</v>
      </c>
      <c r="G305" s="100">
        <f>STDEV(G293:G303)/SQRT(COUNT(G293:G303))</f>
        <v>8.8540565595181545E-2</v>
      </c>
      <c r="H305" s="24"/>
      <c r="I305" s="29"/>
      <c r="J305" s="30" t="s">
        <v>14</v>
      </c>
      <c r="K305" s="100">
        <f>STDEV(K293:K303)/SQRT(COUNT(K293:K303))</f>
        <v>9.3484324680606204E-2</v>
      </c>
      <c r="L305" s="30"/>
      <c r="M305" s="59"/>
      <c r="N305" s="30" t="s">
        <v>14</v>
      </c>
      <c r="O305" s="100">
        <f>STDEV(O293:O303)/SQRT(COUNT(O293:O303))</f>
        <v>7.3521494399499926E-2</v>
      </c>
      <c r="P305" s="26"/>
      <c r="Q305" s="30"/>
      <c r="R305" s="30" t="s">
        <v>14</v>
      </c>
      <c r="S305" s="100">
        <f>STDEV(S293:S303)/SQRT(COUNT(S293:S303))</f>
        <v>7.47460875353992E-2</v>
      </c>
      <c r="T305" s="30"/>
      <c r="U305" s="59"/>
      <c r="V305" s="30" t="s">
        <v>14</v>
      </c>
      <c r="W305" s="100">
        <f>STDEV(W293:W303)/SQRT(COUNT(W293:W303))</f>
        <v>8.4461879766430659E-2</v>
      </c>
      <c r="X305" s="24"/>
      <c r="Y305" s="29"/>
      <c r="Z305" s="30" t="s">
        <v>14</v>
      </c>
      <c r="AA305" s="100">
        <f>STDEV(AA293:AA303)/SQRT(COUNT(AA293:AA303))</f>
        <v>6.6437116321222706E-2</v>
      </c>
      <c r="AB305" s="30"/>
      <c r="AC305" s="59"/>
      <c r="AD305" s="30" t="s">
        <v>14</v>
      </c>
      <c r="AE305" s="100">
        <f>STDEV(AE293:AE303)/SQRT(COUNT(AE293:AE303))</f>
        <v>5.746995875136808E-2</v>
      </c>
      <c r="AF305" s="26"/>
      <c r="AG305" s="30"/>
      <c r="AH305" s="30" t="s">
        <v>14</v>
      </c>
      <c r="AI305" s="30">
        <f>STDEV(AI293:AI303)/SQRT(COUNT(AI293:AI303))</f>
        <v>5.8921435358743966E-2</v>
      </c>
      <c r="AJ305" s="30"/>
      <c r="AK305" s="59"/>
      <c r="AL305" s="30" t="s">
        <v>14</v>
      </c>
      <c r="AM305" s="30">
        <f>STDEV(AM293:AM303)/SQRT(COUNT(AM293:AM303))</f>
        <v>6.2315332479180391E-2</v>
      </c>
      <c r="AN305" s="24"/>
      <c r="AO305" s="29"/>
      <c r="AP305" s="30" t="s">
        <v>14</v>
      </c>
      <c r="AQ305" s="100">
        <f>STDEV(AQ293:AQ303)/SQRT(COUNT(AQ293:AQ303))</f>
        <v>8.8123858082599454E-2</v>
      </c>
      <c r="AR305" s="30"/>
      <c r="AS305" s="59"/>
      <c r="AT305" s="30" t="s">
        <v>14</v>
      </c>
      <c r="AU305" s="100">
        <f>STDEV(AU293:AU303)/SQRT(COUNT(AU293:AU303))</f>
        <v>8.7169108928595834E-2</v>
      </c>
      <c r="AV305" s="26"/>
      <c r="AW305" s="30"/>
      <c r="AX305" s="30" t="s">
        <v>14</v>
      </c>
      <c r="AY305" s="100">
        <f>STDEV(AY293:AY303)/SQRT(COUNT(AY293:AY303))</f>
        <v>0.10116656528900592</v>
      </c>
      <c r="AZ305" s="30"/>
      <c r="BA305" s="59"/>
      <c r="BB305" s="30" t="s">
        <v>14</v>
      </c>
      <c r="BC305" s="100">
        <f>STDEV(BC293:BC303)/SQRT(COUNT(BC293:BC303))</f>
        <v>6.783393608407419E-2</v>
      </c>
      <c r="BD305" s="24"/>
      <c r="BE305" s="29"/>
      <c r="BF305" s="30" t="s">
        <v>14</v>
      </c>
      <c r="BG305" s="30">
        <f>STDEV(BG293:BG303)/SQRT(COUNT(BG293:BG303))</f>
        <v>2.7021266859820887E-2</v>
      </c>
      <c r="BH305" s="30"/>
      <c r="BI305" s="59"/>
      <c r="BJ305" s="30" t="s">
        <v>14</v>
      </c>
      <c r="BK305" s="30">
        <f>STDEV(BK293:BK303)/SQRT(COUNT(BK293:BK303))</f>
        <v>7.8645276079908094E-2</v>
      </c>
      <c r="BL305" s="26"/>
    </row>
    <row r="306" spans="1:64" ht="16" thickBot="1" x14ac:dyDescent="0.25">
      <c r="A306" s="32"/>
      <c r="B306" s="33" t="s">
        <v>15</v>
      </c>
      <c r="C306" s="101">
        <f>COUNT(C293:C303)</f>
        <v>6</v>
      </c>
      <c r="D306" s="34"/>
      <c r="E306" s="61"/>
      <c r="F306" s="33" t="s">
        <v>15</v>
      </c>
      <c r="G306" s="101">
        <f>COUNT(G293:G303)</f>
        <v>6</v>
      </c>
      <c r="H306" s="34"/>
      <c r="I306" s="32"/>
      <c r="J306" s="33" t="s">
        <v>15</v>
      </c>
      <c r="K306" s="101">
        <f>COUNT(K293:K303)</f>
        <v>6</v>
      </c>
      <c r="L306" s="34"/>
      <c r="M306" s="61"/>
      <c r="N306" s="33" t="s">
        <v>15</v>
      </c>
      <c r="O306" s="101">
        <f>COUNT(O293:O303)</f>
        <v>6</v>
      </c>
      <c r="P306" s="35"/>
      <c r="Q306" s="34"/>
      <c r="R306" s="33" t="s">
        <v>15</v>
      </c>
      <c r="S306" s="101">
        <f>COUNT(S293:S303)</f>
        <v>6</v>
      </c>
      <c r="T306" s="34"/>
      <c r="U306" s="61"/>
      <c r="V306" s="33" t="s">
        <v>15</v>
      </c>
      <c r="W306" s="101">
        <f>COUNT(W293:W303)</f>
        <v>6</v>
      </c>
      <c r="X306" s="34"/>
      <c r="Y306" s="32"/>
      <c r="Z306" s="33" t="s">
        <v>15</v>
      </c>
      <c r="AA306" s="101">
        <f>COUNT(AA293:AA303)</f>
        <v>8</v>
      </c>
      <c r="AB306" s="34"/>
      <c r="AC306" s="61"/>
      <c r="AD306" s="33" t="s">
        <v>15</v>
      </c>
      <c r="AE306" s="101">
        <f>COUNT(AE293:AE303)</f>
        <v>8</v>
      </c>
      <c r="AF306" s="35"/>
      <c r="AG306" s="34"/>
      <c r="AH306" s="33" t="s">
        <v>15</v>
      </c>
      <c r="AI306" s="33">
        <f>COUNT(AI293:AI303)</f>
        <v>7</v>
      </c>
      <c r="AJ306" s="34"/>
      <c r="AK306" s="61"/>
      <c r="AL306" s="33" t="s">
        <v>15</v>
      </c>
      <c r="AM306" s="33">
        <f>COUNT(AM293:AM303)</f>
        <v>7</v>
      </c>
      <c r="AN306" s="34"/>
      <c r="AO306" s="32"/>
      <c r="AP306" s="33" t="s">
        <v>15</v>
      </c>
      <c r="AQ306" s="101">
        <f>COUNT(AQ293:AQ303)</f>
        <v>8</v>
      </c>
      <c r="AR306" s="34"/>
      <c r="AS306" s="61"/>
      <c r="AT306" s="33" t="s">
        <v>15</v>
      </c>
      <c r="AU306" s="101">
        <f>COUNT(AU293:AU303)</f>
        <v>7</v>
      </c>
      <c r="AV306" s="35"/>
      <c r="AW306" s="34"/>
      <c r="AX306" s="33" t="s">
        <v>15</v>
      </c>
      <c r="AY306" s="101">
        <f>COUNT(AY293:AY303)</f>
        <v>6</v>
      </c>
      <c r="AZ306" s="34"/>
      <c r="BA306" s="61"/>
      <c r="BB306" s="33" t="s">
        <v>15</v>
      </c>
      <c r="BC306" s="101">
        <f>COUNT(BC293:BC303)</f>
        <v>8</v>
      </c>
      <c r="BD306" s="34"/>
      <c r="BE306" s="32"/>
      <c r="BF306" s="33" t="s">
        <v>15</v>
      </c>
      <c r="BG306" s="33">
        <f>COUNT(BG293:BG303)</f>
        <v>8</v>
      </c>
      <c r="BH306" s="34"/>
      <c r="BI306" s="61"/>
      <c r="BJ306" s="33" t="s">
        <v>15</v>
      </c>
      <c r="BK306" s="33">
        <f>COUNT(BK293:BK303)</f>
        <v>8</v>
      </c>
      <c r="BL306" s="35"/>
    </row>
    <row r="307" spans="1:64" x14ac:dyDescent="0.15">
      <c r="A307" s="73" t="s">
        <v>54</v>
      </c>
      <c r="B307" s="70" t="s">
        <v>3</v>
      </c>
      <c r="C307" s="70" t="s">
        <v>4</v>
      </c>
      <c r="D307" s="120" t="s">
        <v>58</v>
      </c>
      <c r="E307" s="102" t="s">
        <v>60</v>
      </c>
      <c r="I307" s="130" t="s">
        <v>59</v>
      </c>
      <c r="J307" s="73" t="s">
        <v>54</v>
      </c>
      <c r="K307" s="70" t="s">
        <v>3</v>
      </c>
      <c r="L307" s="70" t="s">
        <v>4</v>
      </c>
    </row>
    <row r="308" spans="1:64" x14ac:dyDescent="0.15">
      <c r="A308" s="98">
        <v>20190425</v>
      </c>
      <c r="B308" s="98">
        <f>C293</f>
        <v>3.0909090909090914E-2</v>
      </c>
      <c r="C308" s="98">
        <f t="shared" ref="C308:C313" si="148">G293</f>
        <v>0.47857142857142854</v>
      </c>
      <c r="D308" s="121"/>
      <c r="I308" s="131"/>
      <c r="J308" s="47"/>
      <c r="K308" s="47"/>
      <c r="L308" s="47"/>
    </row>
    <row r="309" spans="1:64" ht="15" x14ac:dyDescent="0.2">
      <c r="A309" s="98"/>
      <c r="B309" s="98">
        <f>C294</f>
        <v>-7.6923076923076927E-2</v>
      </c>
      <c r="C309" s="98">
        <f t="shared" si="148"/>
        <v>-6.3405797101449279E-2</v>
      </c>
      <c r="D309" s="121"/>
      <c r="H309" s="30"/>
      <c r="I309" s="131"/>
      <c r="J309" s="47"/>
      <c r="K309" s="47"/>
      <c r="L309" s="47"/>
    </row>
    <row r="310" spans="1:64" ht="15" x14ac:dyDescent="0.2">
      <c r="A310" s="98"/>
      <c r="B310" s="98">
        <f>C295</f>
        <v>-0.34796238244514105</v>
      </c>
      <c r="C310" s="98">
        <f t="shared" si="148"/>
        <v>3.8461538461538464E-2</v>
      </c>
      <c r="D310" s="121"/>
      <c r="H310" s="30"/>
      <c r="I310" s="131"/>
      <c r="J310" s="47"/>
      <c r="K310" s="47"/>
      <c r="L310" s="47"/>
    </row>
    <row r="311" spans="1:64" ht="15" x14ac:dyDescent="0.2">
      <c r="A311" s="98"/>
      <c r="B311" s="98">
        <f t="shared" ref="B311:B313" si="149">C296</f>
        <v>4.9689440993788817E-2</v>
      </c>
      <c r="C311" s="98">
        <f t="shared" si="148"/>
        <v>0.18307692307692308</v>
      </c>
      <c r="D311" s="121"/>
      <c r="H311" s="30"/>
      <c r="I311" s="131"/>
      <c r="J311" s="47"/>
      <c r="K311" s="47"/>
      <c r="L311" s="47"/>
    </row>
    <row r="312" spans="1:64" ht="15" x14ac:dyDescent="0.2">
      <c r="A312" s="98"/>
      <c r="B312" s="98">
        <f t="shared" si="149"/>
        <v>0.45216251638269989</v>
      </c>
      <c r="C312" s="98">
        <f t="shared" si="148"/>
        <v>-0.12769230769230772</v>
      </c>
      <c r="D312" s="121"/>
      <c r="H312" s="30"/>
      <c r="I312" s="131"/>
      <c r="J312" s="47"/>
      <c r="K312" s="47"/>
      <c r="L312" s="47"/>
    </row>
    <row r="313" spans="1:64" x14ac:dyDescent="0.15">
      <c r="A313" s="98"/>
      <c r="B313" s="98">
        <f t="shared" si="149"/>
        <v>2.8490028490028491E-2</v>
      </c>
      <c r="C313" s="98">
        <f t="shared" si="148"/>
        <v>0.1581818181818182</v>
      </c>
      <c r="D313" s="121"/>
      <c r="I313" s="131"/>
      <c r="J313" s="47"/>
      <c r="K313" s="47"/>
      <c r="L313" s="47"/>
    </row>
    <row r="314" spans="1:64" x14ac:dyDescent="0.15">
      <c r="A314" s="98"/>
      <c r="B314" s="98"/>
      <c r="C314" s="98"/>
      <c r="D314" s="121"/>
      <c r="I314" s="131"/>
      <c r="J314" s="47"/>
      <c r="K314" s="47"/>
      <c r="L314" s="47"/>
    </row>
    <row r="315" spans="1:64" x14ac:dyDescent="0.15">
      <c r="A315" s="98"/>
      <c r="B315" s="98"/>
      <c r="C315" s="98"/>
      <c r="D315" s="121"/>
      <c r="I315" s="131"/>
      <c r="J315" s="47"/>
      <c r="K315" s="47"/>
      <c r="L315" s="47"/>
    </row>
    <row r="316" spans="1:64" x14ac:dyDescent="0.15">
      <c r="A316" s="98"/>
      <c r="B316" s="98"/>
      <c r="C316" s="98"/>
      <c r="J316" s="47"/>
      <c r="K316" s="47"/>
      <c r="L316" s="47"/>
    </row>
    <row r="317" spans="1:64" x14ac:dyDescent="0.15">
      <c r="A317" s="98"/>
      <c r="B317" s="98"/>
      <c r="C317" s="98"/>
      <c r="J317" s="47"/>
      <c r="K317" s="47"/>
      <c r="L317" s="47"/>
    </row>
    <row r="318" spans="1:64" x14ac:dyDescent="0.15">
      <c r="A318" s="98">
        <v>20190514</v>
      </c>
      <c r="B318" s="98">
        <f t="shared" ref="B318:B323" si="150">K293</f>
        <v>7.407407407407407E-2</v>
      </c>
      <c r="C318" s="98">
        <f t="shared" ref="C318:C323" si="151">O293</f>
        <v>0.2583333333333333</v>
      </c>
      <c r="J318" s="47"/>
      <c r="K318" s="47"/>
      <c r="L318" s="47"/>
    </row>
    <row r="319" spans="1:64" x14ac:dyDescent="0.15">
      <c r="A319" s="98"/>
      <c r="B319" s="98">
        <f t="shared" si="150"/>
        <v>-4.523809523809523E-2</v>
      </c>
      <c r="C319" s="98">
        <f t="shared" si="151"/>
        <v>-1.3736263736263743E-2</v>
      </c>
      <c r="J319" s="47"/>
      <c r="K319" s="47"/>
      <c r="L319" s="47"/>
    </row>
    <row r="320" spans="1:64" x14ac:dyDescent="0.15">
      <c r="A320" s="98"/>
      <c r="B320" s="98">
        <f t="shared" si="150"/>
        <v>0.21937321937321938</v>
      </c>
      <c r="C320" s="98">
        <f t="shared" si="151"/>
        <v>0.10185185185185186</v>
      </c>
      <c r="J320" s="47"/>
      <c r="K320" s="47"/>
      <c r="L320" s="47"/>
    </row>
    <row r="321" spans="1:19" x14ac:dyDescent="0.15">
      <c r="A321" s="98"/>
      <c r="B321" s="98">
        <f t="shared" si="150"/>
        <v>5.5555555555555552E-2</v>
      </c>
      <c r="C321" s="98">
        <f t="shared" si="151"/>
        <v>-1.2681159420289856E-2</v>
      </c>
      <c r="J321" s="47"/>
      <c r="K321" s="47"/>
      <c r="L321" s="47"/>
    </row>
    <row r="322" spans="1:19" x14ac:dyDescent="0.15">
      <c r="A322" s="98"/>
      <c r="B322" s="98">
        <f t="shared" si="150"/>
        <v>-0.21894409937888198</v>
      </c>
      <c r="C322" s="98">
        <f t="shared" si="151"/>
        <v>-1.8633540372670787E-2</v>
      </c>
      <c r="J322" s="47"/>
      <c r="K322" s="47"/>
      <c r="L322" s="47"/>
    </row>
    <row r="323" spans="1:19" x14ac:dyDescent="0.15">
      <c r="A323" s="98"/>
      <c r="B323" s="98">
        <f t="shared" si="150"/>
        <v>0.45092838196286478</v>
      </c>
      <c r="C323" s="98">
        <f t="shared" si="151"/>
        <v>0.41666666666666663</v>
      </c>
      <c r="J323" s="47"/>
      <c r="K323" s="47"/>
      <c r="L323" s="47"/>
    </row>
    <row r="324" spans="1:19" x14ac:dyDescent="0.15">
      <c r="A324" s="98"/>
      <c r="B324" s="98"/>
      <c r="C324" s="98"/>
      <c r="J324" s="47"/>
      <c r="K324" s="47"/>
      <c r="L324" s="47"/>
    </row>
    <row r="325" spans="1:19" x14ac:dyDescent="0.15">
      <c r="A325" s="98"/>
      <c r="B325" s="98"/>
      <c r="C325" s="98"/>
      <c r="J325" s="47"/>
      <c r="K325" s="47"/>
      <c r="L325" s="47"/>
    </row>
    <row r="326" spans="1:19" x14ac:dyDescent="0.15">
      <c r="A326" s="98"/>
      <c r="B326" s="98"/>
      <c r="C326" s="98"/>
      <c r="J326" s="47"/>
      <c r="K326" s="47"/>
      <c r="L326" s="47"/>
    </row>
    <row r="327" spans="1:19" x14ac:dyDescent="0.15">
      <c r="A327" s="98"/>
      <c r="B327" s="98"/>
      <c r="C327" s="98"/>
      <c r="J327" s="47"/>
      <c r="K327" s="47"/>
      <c r="L327" s="47"/>
    </row>
    <row r="328" spans="1:19" x14ac:dyDescent="0.15">
      <c r="A328" s="98">
        <v>20190518</v>
      </c>
      <c r="B328" s="98">
        <f t="shared" ref="B328:B333" si="152">S293</f>
        <v>-3.8461538461538464E-2</v>
      </c>
      <c r="C328" s="98">
        <f t="shared" ref="C328:C333" si="153">W293</f>
        <v>0.32692307692307693</v>
      </c>
      <c r="J328" s="47"/>
      <c r="K328" s="47"/>
      <c r="L328" s="47"/>
    </row>
    <row r="329" spans="1:19" x14ac:dyDescent="0.15">
      <c r="A329" s="98"/>
      <c r="B329" s="98">
        <f t="shared" si="152"/>
        <v>0.32183908045977011</v>
      </c>
      <c r="C329" s="98">
        <f t="shared" si="153"/>
        <v>4.774535809018568E-2</v>
      </c>
      <c r="J329" s="47"/>
      <c r="K329" s="47"/>
      <c r="L329" s="47"/>
    </row>
    <row r="330" spans="1:19" x14ac:dyDescent="0.15">
      <c r="A330" s="98"/>
      <c r="B330" s="98">
        <f t="shared" si="152"/>
        <v>-0.15915119363395225</v>
      </c>
      <c r="C330" s="98">
        <f t="shared" si="153"/>
        <v>-4.9627791563275431E-2</v>
      </c>
      <c r="J330" s="47"/>
      <c r="K330" s="47"/>
      <c r="L330" s="47"/>
    </row>
    <row r="331" spans="1:19" x14ac:dyDescent="0.15">
      <c r="A331" s="98"/>
      <c r="B331" s="98">
        <f t="shared" si="152"/>
        <v>-8.1481481481481488E-2</v>
      </c>
      <c r="C331" s="98">
        <f t="shared" si="153"/>
        <v>-7.5235109717868343E-2</v>
      </c>
      <c r="J331" s="47"/>
      <c r="K331" s="47"/>
      <c r="L331" s="47"/>
    </row>
    <row r="332" spans="1:19" x14ac:dyDescent="0.15">
      <c r="A332" s="98"/>
      <c r="B332" s="98">
        <f t="shared" si="152"/>
        <v>-6.8681318681318673E-2</v>
      </c>
      <c r="C332" s="98">
        <f t="shared" si="153"/>
        <v>-0.25595238095238093</v>
      </c>
      <c r="J332" s="47"/>
      <c r="K332" s="47"/>
      <c r="L332" s="47"/>
    </row>
    <row r="333" spans="1:19" x14ac:dyDescent="0.15">
      <c r="A333" s="98"/>
      <c r="B333" s="98">
        <f t="shared" si="152"/>
        <v>-0.18181818181818182</v>
      </c>
      <c r="C333" s="98">
        <f t="shared" si="153"/>
        <v>0.19235364396654719</v>
      </c>
      <c r="J333" s="47"/>
      <c r="K333" s="47"/>
      <c r="L333" s="47"/>
    </row>
    <row r="334" spans="1:19" x14ac:dyDescent="0.15">
      <c r="A334" s="98"/>
      <c r="B334" s="98"/>
      <c r="C334" s="98"/>
      <c r="J334" s="47"/>
      <c r="K334" s="47"/>
      <c r="L334" s="47"/>
    </row>
    <row r="335" spans="1:19" ht="28" x14ac:dyDescent="0.15">
      <c r="A335" s="98"/>
      <c r="B335" s="98"/>
      <c r="C335" s="98"/>
      <c r="J335" s="47"/>
      <c r="K335" s="47"/>
      <c r="L335" s="47"/>
      <c r="N335" s="107" t="s">
        <v>68</v>
      </c>
      <c r="Q335" s="107" t="s">
        <v>82</v>
      </c>
      <c r="R335" s="111"/>
      <c r="S335" s="111"/>
    </row>
    <row r="336" spans="1:19" x14ac:dyDescent="0.15">
      <c r="A336" s="98"/>
      <c r="B336" s="98"/>
      <c r="C336" s="98"/>
      <c r="J336" s="47"/>
      <c r="K336" s="47"/>
      <c r="L336" s="47"/>
      <c r="N336" s="107" t="s">
        <v>61</v>
      </c>
      <c r="O336" s="112" t="s">
        <v>74</v>
      </c>
      <c r="Q336" s="107" t="s">
        <v>83</v>
      </c>
      <c r="R336" s="111">
        <v>0.93510000000000004</v>
      </c>
      <c r="S336" s="111">
        <v>0.92710000000000004</v>
      </c>
    </row>
    <row r="337" spans="1:19" x14ac:dyDescent="0.15">
      <c r="A337" s="98"/>
      <c r="B337" s="98"/>
      <c r="C337" s="98"/>
      <c r="J337" s="47"/>
      <c r="K337" s="47"/>
      <c r="L337" s="47"/>
      <c r="N337" s="107" t="s">
        <v>63</v>
      </c>
      <c r="O337" s="112">
        <v>3.5200000000000002E-2</v>
      </c>
      <c r="Q337" s="107" t="s">
        <v>63</v>
      </c>
      <c r="R337" s="111">
        <v>0.32429999999999998</v>
      </c>
      <c r="S337" s="111">
        <v>0.247</v>
      </c>
    </row>
    <row r="338" spans="1:19" ht="28" x14ac:dyDescent="0.15">
      <c r="A338" s="98">
        <v>20190521</v>
      </c>
      <c r="B338" s="98">
        <f t="shared" ref="B338:B344" si="154">AA293</f>
        <v>-0.20285714285714285</v>
      </c>
      <c r="C338" s="98">
        <f t="shared" ref="C338:C345" si="155">AE293</f>
        <v>-0.28148148148148144</v>
      </c>
      <c r="J338" s="48"/>
      <c r="K338" s="47"/>
      <c r="L338" s="47"/>
      <c r="N338" s="107" t="s">
        <v>64</v>
      </c>
      <c r="O338" s="112" t="s">
        <v>72</v>
      </c>
      <c r="Q338" s="107" t="s">
        <v>84</v>
      </c>
      <c r="R338" s="111" t="s">
        <v>73</v>
      </c>
      <c r="S338" s="111" t="s">
        <v>73</v>
      </c>
    </row>
    <row r="339" spans="1:19" ht="28" x14ac:dyDescent="0.15">
      <c r="A339" s="98"/>
      <c r="B339" s="98">
        <f t="shared" si="154"/>
        <v>-0.34620689655172415</v>
      </c>
      <c r="C339" s="98">
        <f t="shared" si="155"/>
        <v>-0.22833333333333333</v>
      </c>
      <c r="J339" s="47"/>
      <c r="K339" s="47"/>
      <c r="L339" s="47"/>
      <c r="N339" s="107" t="s">
        <v>66</v>
      </c>
      <c r="O339" s="112" t="s">
        <v>73</v>
      </c>
      <c r="Q339" s="107" t="s">
        <v>64</v>
      </c>
      <c r="R339" s="111" t="s">
        <v>65</v>
      </c>
      <c r="S339" s="111" t="s">
        <v>65</v>
      </c>
    </row>
    <row r="340" spans="1:19" x14ac:dyDescent="0.15">
      <c r="A340" s="98"/>
      <c r="B340" s="98">
        <f t="shared" si="154"/>
        <v>-0.19576719576719576</v>
      </c>
      <c r="C340" s="98">
        <f t="shared" si="155"/>
        <v>-0.14906832298136646</v>
      </c>
      <c r="J340" s="47"/>
      <c r="K340" s="47"/>
      <c r="L340" s="47"/>
    </row>
    <row r="341" spans="1:19" x14ac:dyDescent="0.15">
      <c r="A341" s="98"/>
      <c r="B341" s="98">
        <f t="shared" si="154"/>
        <v>-0.14560439560439559</v>
      </c>
      <c r="C341" s="98">
        <f t="shared" si="155"/>
        <v>0.17307692307692307</v>
      </c>
      <c r="J341" s="47"/>
      <c r="K341" s="47"/>
      <c r="L341" s="47"/>
    </row>
    <row r="342" spans="1:19" x14ac:dyDescent="0.15">
      <c r="A342" s="98"/>
      <c r="B342" s="98">
        <f t="shared" si="154"/>
        <v>-0.17857142857142858</v>
      </c>
      <c r="C342" s="98">
        <f t="shared" si="155"/>
        <v>-0.13714285714285715</v>
      </c>
      <c r="J342" s="47"/>
      <c r="K342" s="47"/>
      <c r="L342" s="47"/>
    </row>
    <row r="343" spans="1:19" x14ac:dyDescent="0.15">
      <c r="A343" s="98"/>
      <c r="B343" s="98">
        <f t="shared" si="154"/>
        <v>7.8518518518518515E-2</v>
      </c>
      <c r="C343" s="98">
        <f t="shared" si="155"/>
        <v>-3.6363636363636598E-3</v>
      </c>
      <c r="J343" s="47"/>
      <c r="K343" s="47"/>
      <c r="L343" s="47"/>
    </row>
    <row r="344" spans="1:19" x14ac:dyDescent="0.15">
      <c r="A344" s="98"/>
      <c r="B344" s="98">
        <f t="shared" si="154"/>
        <v>0.24208144796380093</v>
      </c>
      <c r="C344" s="98">
        <f t="shared" si="155"/>
        <v>-0.2904761904761905</v>
      </c>
      <c r="J344" s="47"/>
      <c r="K344" s="47"/>
      <c r="L344" s="47"/>
    </row>
    <row r="345" spans="1:19" x14ac:dyDescent="0.15">
      <c r="A345" s="98"/>
      <c r="B345" s="98"/>
      <c r="C345" s="98">
        <f t="shared" si="155"/>
        <v>1.3833992094861663E-2</v>
      </c>
      <c r="J345" s="47"/>
      <c r="K345" s="47"/>
      <c r="L345" s="47"/>
    </row>
    <row r="346" spans="1:19" x14ac:dyDescent="0.15">
      <c r="A346" s="98"/>
      <c r="B346" s="98"/>
      <c r="C346" s="98"/>
      <c r="J346" s="47"/>
      <c r="K346" s="47"/>
      <c r="L346" s="47"/>
    </row>
    <row r="347" spans="1:19" x14ac:dyDescent="0.15">
      <c r="A347" s="47"/>
      <c r="B347" s="47"/>
      <c r="C347" s="47"/>
      <c r="J347" s="47"/>
      <c r="K347" s="47"/>
      <c r="L347" s="47"/>
    </row>
    <row r="348" spans="1:19" x14ac:dyDescent="0.15">
      <c r="A348" s="48">
        <v>20190604</v>
      </c>
      <c r="B348" s="47">
        <f t="shared" ref="B348:B354" si="156">AI293</f>
        <v>3.8518518518518521E-2</v>
      </c>
      <c r="C348" s="47">
        <f t="shared" ref="C348:C354" si="157">AM293</f>
        <v>-0.24927536231884057</v>
      </c>
      <c r="J348" s="48">
        <v>20190604</v>
      </c>
      <c r="K348" s="47">
        <f t="shared" ref="K348:K354" si="158">B348</f>
        <v>3.8518518518518521E-2</v>
      </c>
      <c r="L348" s="47">
        <f t="shared" ref="L348:L354" si="159">C348</f>
        <v>-0.24927536231884057</v>
      </c>
    </row>
    <row r="349" spans="1:19" x14ac:dyDescent="0.15">
      <c r="A349" s="47"/>
      <c r="B349" s="47">
        <f t="shared" si="156"/>
        <v>0.25287356321839083</v>
      </c>
      <c r="C349" s="47">
        <f t="shared" si="157"/>
        <v>0.29802955665024633</v>
      </c>
      <c r="J349" s="47"/>
      <c r="K349" s="47">
        <f t="shared" si="158"/>
        <v>0.25287356321839083</v>
      </c>
      <c r="L349" s="47">
        <f t="shared" si="159"/>
        <v>0.29802955665024633</v>
      </c>
    </row>
    <row r="350" spans="1:19" x14ac:dyDescent="0.15">
      <c r="A350" s="47"/>
      <c r="B350" s="47">
        <f t="shared" si="156"/>
        <v>-0.12030075187969927</v>
      </c>
      <c r="C350" s="47">
        <f t="shared" si="157"/>
        <v>8.0000000000000016E-2</v>
      </c>
      <c r="J350" s="47"/>
      <c r="K350" s="47">
        <f t="shared" si="158"/>
        <v>-0.12030075187969927</v>
      </c>
      <c r="L350" s="47">
        <f t="shared" si="159"/>
        <v>8.0000000000000016E-2</v>
      </c>
    </row>
    <row r="351" spans="1:19" x14ac:dyDescent="0.15">
      <c r="A351" s="47"/>
      <c r="B351" s="47">
        <f t="shared" si="156"/>
        <v>-9.1269841269841265E-2</v>
      </c>
      <c r="C351" s="47">
        <f t="shared" si="157"/>
        <v>-2.6206896551724146E-2</v>
      </c>
      <c r="J351" s="47"/>
      <c r="K351" s="47">
        <f t="shared" si="158"/>
        <v>-9.1269841269841265E-2</v>
      </c>
      <c r="L351" s="47">
        <f t="shared" si="159"/>
        <v>-2.6206896551724146E-2</v>
      </c>
    </row>
    <row r="352" spans="1:19" x14ac:dyDescent="0.15">
      <c r="A352" s="47"/>
      <c r="B352" s="47">
        <f t="shared" si="156"/>
        <v>0.26247987117552335</v>
      </c>
      <c r="C352" s="47">
        <f t="shared" si="157"/>
        <v>-5.96816976127321E-2</v>
      </c>
      <c r="J352" s="47"/>
      <c r="K352" s="47">
        <f t="shared" si="158"/>
        <v>0.26247987117552335</v>
      </c>
      <c r="L352" s="47">
        <f t="shared" si="159"/>
        <v>-5.96816976127321E-2</v>
      </c>
    </row>
    <row r="353" spans="1:12" x14ac:dyDescent="0.15">
      <c r="A353" s="47"/>
      <c r="B353" s="47">
        <f t="shared" si="156"/>
        <v>0.16666666666666666</v>
      </c>
      <c r="C353" s="47">
        <f t="shared" si="157"/>
        <v>-3.1746031746031744E-2</v>
      </c>
      <c r="J353" s="47"/>
      <c r="K353" s="47">
        <f t="shared" si="158"/>
        <v>0.16666666666666666</v>
      </c>
      <c r="L353" s="47">
        <f t="shared" si="159"/>
        <v>-3.1746031746031744E-2</v>
      </c>
    </row>
    <row r="354" spans="1:12" x14ac:dyDescent="0.15">
      <c r="A354" s="47"/>
      <c r="B354" s="47">
        <f t="shared" si="156"/>
        <v>0.15384615384615383</v>
      </c>
      <c r="C354" s="47">
        <f t="shared" si="157"/>
        <v>2.5974025974025969E-2</v>
      </c>
      <c r="J354" s="47"/>
      <c r="K354" s="47">
        <f t="shared" si="158"/>
        <v>0.15384615384615383</v>
      </c>
      <c r="L354" s="47">
        <f t="shared" si="159"/>
        <v>2.5974025974025969E-2</v>
      </c>
    </row>
    <row r="355" spans="1:12" x14ac:dyDescent="0.15">
      <c r="A355" s="47"/>
      <c r="B355" s="47"/>
      <c r="C355" s="47"/>
      <c r="J355" s="47"/>
      <c r="K355" s="47"/>
      <c r="L355" s="47"/>
    </row>
    <row r="356" spans="1:12" x14ac:dyDescent="0.15">
      <c r="A356" s="47"/>
      <c r="B356" s="47"/>
      <c r="C356" s="47"/>
      <c r="J356" s="47"/>
      <c r="K356" s="47"/>
      <c r="L356" s="47"/>
    </row>
    <row r="357" spans="1:12" x14ac:dyDescent="0.15">
      <c r="A357" s="47"/>
      <c r="B357" s="47"/>
      <c r="C357" s="47"/>
      <c r="J357" s="47"/>
      <c r="K357" s="47"/>
      <c r="L357" s="47"/>
    </row>
    <row r="358" spans="1:12" x14ac:dyDescent="0.15">
      <c r="A358" s="98">
        <v>20190607</v>
      </c>
      <c r="B358" s="98">
        <f t="shared" ref="B358:B365" si="160">AQ293</f>
        <v>0.42016806722689071</v>
      </c>
      <c r="C358" s="98">
        <f t="shared" ref="C358:C364" si="161">AU293</f>
        <v>-0.12380952380952381</v>
      </c>
      <c r="J358" s="47"/>
      <c r="K358" s="47"/>
      <c r="L358" s="47"/>
    </row>
    <row r="359" spans="1:12" x14ac:dyDescent="0.15">
      <c r="A359" s="98"/>
      <c r="B359" s="98">
        <f t="shared" si="160"/>
        <v>-0.16534391534391535</v>
      </c>
      <c r="C359" s="98">
        <f t="shared" si="161"/>
        <v>-0.26190476190476186</v>
      </c>
      <c r="J359" s="47"/>
      <c r="K359" s="47"/>
      <c r="L359" s="47"/>
    </row>
    <row r="360" spans="1:12" x14ac:dyDescent="0.15">
      <c r="A360" s="98"/>
      <c r="B360" s="98">
        <f t="shared" si="160"/>
        <v>-9.9255583126550834E-3</v>
      </c>
      <c r="C360" s="98">
        <f t="shared" si="161"/>
        <v>-0.13665389527458494</v>
      </c>
      <c r="J360" s="47"/>
      <c r="K360" s="47"/>
      <c r="L360" s="47"/>
    </row>
    <row r="361" spans="1:12" x14ac:dyDescent="0.15">
      <c r="A361" s="98"/>
      <c r="B361" s="98">
        <f t="shared" si="160"/>
        <v>-0.42273307790549164</v>
      </c>
      <c r="C361" s="98">
        <f t="shared" si="161"/>
        <v>-1.984126984126984E-2</v>
      </c>
      <c r="J361" s="47"/>
      <c r="K361" s="47"/>
      <c r="L361" s="47"/>
    </row>
    <row r="362" spans="1:12" x14ac:dyDescent="0.15">
      <c r="A362" s="98"/>
      <c r="B362" s="98">
        <f t="shared" si="160"/>
        <v>-5.5714285714285716E-2</v>
      </c>
      <c r="C362" s="98">
        <f t="shared" si="161"/>
        <v>0.32413793103448274</v>
      </c>
      <c r="J362" s="47"/>
      <c r="K362" s="47"/>
      <c r="L362" s="47"/>
    </row>
    <row r="363" spans="1:12" x14ac:dyDescent="0.15">
      <c r="A363" s="98"/>
      <c r="B363" s="98">
        <f t="shared" si="160"/>
        <v>-2.1164021164021163E-2</v>
      </c>
      <c r="C363" s="98">
        <f t="shared" si="161"/>
        <v>0.30855539971949508</v>
      </c>
      <c r="J363" s="47"/>
      <c r="K363" s="47"/>
      <c r="L363" s="47"/>
    </row>
    <row r="364" spans="1:12" x14ac:dyDescent="0.15">
      <c r="A364" s="98"/>
      <c r="B364" s="98">
        <f t="shared" si="160"/>
        <v>0.1212121212121212</v>
      </c>
      <c r="C364" s="98">
        <f t="shared" si="161"/>
        <v>-0.12672811059907835</v>
      </c>
      <c r="J364" s="47"/>
      <c r="K364" s="47"/>
      <c r="L364" s="47"/>
    </row>
    <row r="365" spans="1:12" x14ac:dyDescent="0.15">
      <c r="A365" s="98"/>
      <c r="B365" s="98">
        <f t="shared" si="160"/>
        <v>0.18518518518518517</v>
      </c>
      <c r="C365" s="98"/>
      <c r="J365" s="47"/>
      <c r="K365" s="47"/>
      <c r="L365" s="47"/>
    </row>
    <row r="366" spans="1:12" x14ac:dyDescent="0.15">
      <c r="A366" s="98"/>
      <c r="B366" s="98"/>
      <c r="C366" s="98"/>
      <c r="J366" s="47"/>
      <c r="K366" s="47"/>
      <c r="L366" s="47"/>
    </row>
    <row r="367" spans="1:12" x14ac:dyDescent="0.15">
      <c r="A367" s="98"/>
      <c r="B367" s="98"/>
      <c r="C367" s="98"/>
      <c r="J367" s="47"/>
      <c r="K367" s="47"/>
      <c r="L367" s="47"/>
    </row>
    <row r="368" spans="1:12" x14ac:dyDescent="0.15">
      <c r="A368" s="98">
        <v>20190611</v>
      </c>
      <c r="B368" s="98">
        <f t="shared" ref="B368:B373" si="162">AY293</f>
        <v>-0.125</v>
      </c>
      <c r="C368" s="98">
        <f t="shared" ref="C368:C375" si="163">BC293</f>
        <v>-7.6923076923076927E-2</v>
      </c>
      <c r="J368" s="48"/>
      <c r="K368" s="47"/>
      <c r="L368" s="47"/>
    </row>
    <row r="369" spans="1:12" x14ac:dyDescent="0.15">
      <c r="A369" s="98"/>
      <c r="B369" s="98">
        <f t="shared" si="162"/>
        <v>-0.52197802197802201</v>
      </c>
      <c r="C369" s="98">
        <f t="shared" si="163"/>
        <v>-0.25</v>
      </c>
      <c r="J369" s="47"/>
      <c r="K369" s="47"/>
      <c r="L369" s="47"/>
    </row>
    <row r="370" spans="1:12" x14ac:dyDescent="0.15">
      <c r="A370" s="98"/>
      <c r="B370" s="98">
        <f t="shared" si="162"/>
        <v>4.4642857142857151E-2</v>
      </c>
      <c r="C370" s="98">
        <f t="shared" si="163"/>
        <v>0.18717948717948718</v>
      </c>
      <c r="J370" s="47"/>
      <c r="K370" s="47"/>
      <c r="L370" s="47"/>
    </row>
    <row r="371" spans="1:12" x14ac:dyDescent="0.15">
      <c r="A371" s="98"/>
      <c r="B371" s="98">
        <f t="shared" si="162"/>
        <v>-8.8505747126436787E-2</v>
      </c>
      <c r="C371" s="98">
        <f t="shared" si="163"/>
        <v>1.1904761904761904E-2</v>
      </c>
      <c r="J371" s="47"/>
      <c r="K371" s="47"/>
      <c r="L371" s="47"/>
    </row>
    <row r="372" spans="1:12" x14ac:dyDescent="0.15">
      <c r="A372" s="98"/>
      <c r="B372" s="98">
        <f t="shared" si="162"/>
        <v>0.19761273209549074</v>
      </c>
      <c r="C372" s="98">
        <f t="shared" si="163"/>
        <v>-0.28518518518518521</v>
      </c>
      <c r="J372" s="47"/>
      <c r="K372" s="47"/>
      <c r="L372" s="47"/>
    </row>
    <row r="373" spans="1:12" x14ac:dyDescent="0.15">
      <c r="A373" s="98"/>
      <c r="B373" s="98">
        <f t="shared" si="162"/>
        <v>5.1282051282051266E-2</v>
      </c>
      <c r="C373" s="98">
        <f t="shared" si="163"/>
        <v>0.24568965517241381</v>
      </c>
      <c r="J373" s="47"/>
      <c r="K373" s="47"/>
      <c r="L373" s="47"/>
    </row>
    <row r="374" spans="1:12" x14ac:dyDescent="0.15">
      <c r="A374" s="98"/>
      <c r="B374" s="98"/>
      <c r="C374" s="98">
        <f t="shared" si="163"/>
        <v>6.5134099616858246E-2</v>
      </c>
      <c r="J374" s="47"/>
      <c r="K374" s="47"/>
      <c r="L374" s="47"/>
    </row>
    <row r="375" spans="1:12" x14ac:dyDescent="0.15">
      <c r="A375" s="98"/>
      <c r="B375" s="98"/>
      <c r="C375" s="98">
        <f t="shared" si="163"/>
        <v>9.0370370370370379E-2</v>
      </c>
      <c r="J375" s="47"/>
      <c r="K375" s="47"/>
      <c r="L375" s="47"/>
    </row>
    <row r="376" spans="1:12" x14ac:dyDescent="0.15">
      <c r="A376" s="98"/>
      <c r="B376" s="98"/>
      <c r="C376" s="98"/>
      <c r="J376" s="47"/>
      <c r="K376" s="47"/>
      <c r="L376" s="47"/>
    </row>
    <row r="377" spans="1:12" x14ac:dyDescent="0.15">
      <c r="A377" s="47"/>
      <c r="B377" s="47"/>
      <c r="C377" s="47"/>
      <c r="J377" s="47"/>
      <c r="K377" s="47"/>
      <c r="L377" s="47"/>
    </row>
    <row r="378" spans="1:12" x14ac:dyDescent="0.15">
      <c r="A378" s="48">
        <v>20190612</v>
      </c>
      <c r="B378" s="47">
        <f t="shared" ref="B378:B385" si="164">BG293</f>
        <v>6.4285714285714293E-2</v>
      </c>
      <c r="C378" s="47">
        <f t="shared" ref="C378:C385" si="165">BK293</f>
        <v>0.14456233421750664</v>
      </c>
      <c r="J378" s="48">
        <v>20190612</v>
      </c>
      <c r="K378" s="47">
        <f t="shared" ref="K378:K385" si="166">B378</f>
        <v>6.4285714285714293E-2</v>
      </c>
      <c r="L378" s="47">
        <f t="shared" ref="L378:L385" si="167">C378</f>
        <v>0.14456233421750664</v>
      </c>
    </row>
    <row r="379" spans="1:12" x14ac:dyDescent="0.15">
      <c r="A379" s="48"/>
      <c r="B379" s="47">
        <f t="shared" si="164"/>
        <v>0.27333333333333332</v>
      </c>
      <c r="C379" s="47">
        <f t="shared" si="165"/>
        <v>0.18433179723502302</v>
      </c>
      <c r="J379" s="48"/>
      <c r="K379" s="47">
        <f t="shared" si="166"/>
        <v>0.27333333333333332</v>
      </c>
      <c r="L379" s="47">
        <f t="shared" si="167"/>
        <v>0.18433179723502302</v>
      </c>
    </row>
    <row r="380" spans="1:12" x14ac:dyDescent="0.15">
      <c r="A380" s="47"/>
      <c r="B380" s="47">
        <f t="shared" si="164"/>
        <v>0.11306042884990253</v>
      </c>
      <c r="C380" s="47">
        <f t="shared" si="165"/>
        <v>-3.3333333333333333E-2</v>
      </c>
      <c r="J380" s="47"/>
      <c r="K380" s="47">
        <f t="shared" si="166"/>
        <v>0.11306042884990253</v>
      </c>
      <c r="L380" s="47">
        <f t="shared" si="167"/>
        <v>-3.3333333333333333E-2</v>
      </c>
    </row>
    <row r="381" spans="1:12" x14ac:dyDescent="0.15">
      <c r="A381" s="47"/>
      <c r="B381" s="47">
        <f t="shared" si="164"/>
        <v>0.12285714285714285</v>
      </c>
      <c r="C381" s="47">
        <f t="shared" si="165"/>
        <v>0.32371794871794873</v>
      </c>
      <c r="J381" s="47"/>
      <c r="K381" s="47">
        <f t="shared" si="166"/>
        <v>0.12285714285714285</v>
      </c>
      <c r="L381" s="47">
        <f t="shared" si="167"/>
        <v>0.32371794871794873</v>
      </c>
    </row>
    <row r="382" spans="1:12" x14ac:dyDescent="0.15">
      <c r="A382" s="47"/>
      <c r="B382" s="47">
        <f t="shared" si="164"/>
        <v>4.774535809018568E-2</v>
      </c>
      <c r="C382" s="47">
        <f t="shared" si="165"/>
        <v>-4.7619047619047616E-2</v>
      </c>
      <c r="J382" s="47"/>
      <c r="K382" s="47">
        <f t="shared" si="166"/>
        <v>4.774535809018568E-2</v>
      </c>
      <c r="L382" s="47">
        <f t="shared" si="167"/>
        <v>-4.7619047619047616E-2</v>
      </c>
    </row>
    <row r="383" spans="1:12" x14ac:dyDescent="0.15">
      <c r="A383" s="47"/>
      <c r="B383" s="47">
        <f t="shared" si="164"/>
        <v>0.19230769230769232</v>
      </c>
      <c r="C383" s="47">
        <f t="shared" si="165"/>
        <v>0.61538461538461542</v>
      </c>
      <c r="J383" s="47"/>
      <c r="K383" s="47">
        <f t="shared" si="166"/>
        <v>0.19230769230769232</v>
      </c>
      <c r="L383" s="47">
        <f t="shared" si="167"/>
        <v>0.61538461538461542</v>
      </c>
    </row>
    <row r="384" spans="1:12" x14ac:dyDescent="0.15">
      <c r="A384" s="47"/>
      <c r="B384" s="47">
        <f t="shared" si="164"/>
        <v>0.1111111111111111</v>
      </c>
      <c r="C384" s="47">
        <f t="shared" si="165"/>
        <v>0.28774928774928776</v>
      </c>
      <c r="J384" s="47"/>
      <c r="K384" s="47">
        <f t="shared" si="166"/>
        <v>0.1111111111111111</v>
      </c>
      <c r="L384" s="47">
        <f t="shared" si="167"/>
        <v>0.28774928774928776</v>
      </c>
    </row>
    <row r="385" spans="1:32" x14ac:dyDescent="0.15">
      <c r="A385" s="47"/>
      <c r="B385" s="47">
        <f t="shared" si="164"/>
        <v>0.20549581839904418</v>
      </c>
      <c r="C385" s="47">
        <f t="shared" si="165"/>
        <v>1.7857142857142849E-2</v>
      </c>
      <c r="J385" s="47"/>
      <c r="K385" s="47">
        <f t="shared" si="166"/>
        <v>0.20549581839904418</v>
      </c>
      <c r="L385" s="47">
        <f t="shared" si="167"/>
        <v>1.7857142857142849E-2</v>
      </c>
    </row>
    <row r="386" spans="1:32" x14ac:dyDescent="0.15">
      <c r="A386" s="47"/>
      <c r="B386" s="47"/>
      <c r="C386" s="47"/>
      <c r="J386" s="47"/>
      <c r="K386" s="47"/>
      <c r="L386" s="47"/>
    </row>
    <row r="387" spans="1:32" x14ac:dyDescent="0.15">
      <c r="A387" s="47"/>
      <c r="B387" s="47"/>
      <c r="C387" s="47"/>
      <c r="J387" s="47"/>
      <c r="K387" s="47"/>
      <c r="L387" s="47"/>
    </row>
    <row r="388" spans="1:32" x14ac:dyDescent="0.15">
      <c r="A388" s="70" t="s">
        <v>11</v>
      </c>
      <c r="B388" s="71">
        <f>AVERAGE(B308:B387)</f>
        <v>2.0716705432953036E-2</v>
      </c>
      <c r="C388" s="71">
        <f>AVERAGE(C308:C387)</f>
        <v>3.8636497781277354E-2</v>
      </c>
      <c r="J388" s="70" t="s">
        <v>11</v>
      </c>
      <c r="K388" s="71">
        <f>AVERAGE(K308:K387)</f>
        <v>0.11953405196732257</v>
      </c>
      <c r="L388" s="71">
        <f>AVERAGE(L308:L387)</f>
        <v>0.10198295597360581</v>
      </c>
    </row>
    <row r="389" spans="1:32" ht="15" x14ac:dyDescent="0.2">
      <c r="A389" s="70" t="s">
        <v>14</v>
      </c>
      <c r="B389" s="72">
        <f>STDEV(B308:B387)/SQRT(COUNT(B308:B387))</f>
        <v>2.8338948249899958E-2</v>
      </c>
      <c r="C389" s="72">
        <f>STDEV(C308:C387)/SQRT(COUNT(C308:C387))</f>
        <v>2.7616933860957406E-2</v>
      </c>
      <c r="J389" s="70" t="s">
        <v>14</v>
      </c>
      <c r="K389" s="72">
        <f>STDEV(K308:K387)/SQRT(COUNT(K308:K387))</f>
        <v>3.0457136657316228E-2</v>
      </c>
      <c r="L389" s="72">
        <f>STDEV(L308:L387)/SQRT(COUNT(L308:L387))</f>
        <v>5.4865566022882978E-2</v>
      </c>
    </row>
    <row r="390" spans="1:32" x14ac:dyDescent="0.15">
      <c r="A390" s="70" t="s">
        <v>15</v>
      </c>
      <c r="B390" s="71">
        <f>COUNT(B308:B387)</f>
        <v>54</v>
      </c>
      <c r="C390" s="71">
        <f>COUNT(C308:C387)</f>
        <v>56</v>
      </c>
      <c r="J390" s="70" t="s">
        <v>15</v>
      </c>
      <c r="K390" s="71">
        <f>COUNT(K308:K387)</f>
        <v>15</v>
      </c>
      <c r="L390" s="71">
        <f>COUNT(L308:L387)</f>
        <v>15</v>
      </c>
    </row>
    <row r="391" spans="1:32" x14ac:dyDescent="0.15">
      <c r="A391" s="70" t="s">
        <v>56</v>
      </c>
      <c r="B391" s="71">
        <f>TTEST(B308:B387,B308:B387,2,2)</f>
        <v>1</v>
      </c>
      <c r="C391" s="71">
        <f>TTEST(B308:B387,C308:C387,2,2)</f>
        <v>0.65151094383283015</v>
      </c>
      <c r="J391" s="70" t="s">
        <v>56</v>
      </c>
      <c r="K391" s="71">
        <f>TTEST(K308:K387,K308:K387,2,2)</f>
        <v>1</v>
      </c>
      <c r="L391" s="71">
        <f>TTEST(K308:K387,L308:L387,2,2)</f>
        <v>0.78177273179089513</v>
      </c>
    </row>
    <row r="393" spans="1:32" s="22" customFormat="1" ht="17" thickBot="1" x14ac:dyDescent="0.25">
      <c r="A393" s="21" t="s">
        <v>52</v>
      </c>
      <c r="B393" s="21"/>
      <c r="C393" s="21"/>
      <c r="D393" s="21"/>
      <c r="E393" s="21"/>
      <c r="F393" s="21"/>
      <c r="G393" s="21"/>
    </row>
    <row r="394" spans="1:32" ht="15" x14ac:dyDescent="0.2">
      <c r="A394" s="42" t="s">
        <v>22</v>
      </c>
      <c r="B394" s="36"/>
      <c r="C394" s="36"/>
      <c r="D394" s="36"/>
      <c r="E394" s="36"/>
      <c r="F394" s="36"/>
      <c r="G394" s="36"/>
      <c r="H394" s="36"/>
      <c r="I394" s="42" t="s">
        <v>23</v>
      </c>
      <c r="J394" s="36"/>
      <c r="K394" s="36"/>
      <c r="L394" s="36"/>
      <c r="M394" s="36"/>
      <c r="N394" s="36"/>
      <c r="O394" s="36"/>
      <c r="P394" s="37"/>
      <c r="Q394" s="78" t="s">
        <v>24</v>
      </c>
      <c r="R394" s="36"/>
      <c r="S394" s="36"/>
      <c r="T394" s="36"/>
      <c r="U394" s="36"/>
      <c r="V394" s="36"/>
      <c r="W394" s="36"/>
      <c r="X394" s="36"/>
      <c r="Y394" s="42" t="s">
        <v>29</v>
      </c>
      <c r="Z394" s="36"/>
      <c r="AA394" s="36"/>
      <c r="AB394" s="36"/>
      <c r="AC394" s="36"/>
      <c r="AD394" s="36"/>
      <c r="AE394" s="36"/>
      <c r="AF394" s="37"/>
    </row>
    <row r="395" spans="1:32" ht="15" x14ac:dyDescent="0.2">
      <c r="A395" s="116" t="s">
        <v>3</v>
      </c>
      <c r="B395" s="114"/>
      <c r="C395" s="114"/>
      <c r="D395" s="117"/>
      <c r="E395" s="113" t="s">
        <v>4</v>
      </c>
      <c r="F395" s="114"/>
      <c r="G395" s="114"/>
      <c r="H395" s="114"/>
      <c r="I395" s="116" t="s">
        <v>3</v>
      </c>
      <c r="J395" s="114"/>
      <c r="K395" s="114"/>
      <c r="L395" s="114"/>
      <c r="M395" s="113" t="s">
        <v>4</v>
      </c>
      <c r="N395" s="114"/>
      <c r="O395" s="114"/>
      <c r="P395" s="115"/>
      <c r="Q395" s="114" t="s">
        <v>3</v>
      </c>
      <c r="R395" s="114"/>
      <c r="S395" s="114"/>
      <c r="T395" s="114"/>
      <c r="U395" s="113" t="s">
        <v>4</v>
      </c>
      <c r="V395" s="114"/>
      <c r="W395" s="114"/>
      <c r="X395" s="114"/>
      <c r="Y395" s="116" t="s">
        <v>3</v>
      </c>
      <c r="Z395" s="114"/>
      <c r="AA395" s="114"/>
      <c r="AB395" s="114"/>
      <c r="AC395" s="113" t="s">
        <v>4</v>
      </c>
      <c r="AD395" s="114"/>
      <c r="AE395" s="114"/>
      <c r="AF395" s="115"/>
    </row>
    <row r="396" spans="1:32" ht="15" x14ac:dyDescent="0.2">
      <c r="A396" s="23" t="s">
        <v>5</v>
      </c>
      <c r="B396" s="24"/>
      <c r="C396" s="25" t="s">
        <v>6</v>
      </c>
      <c r="D396" s="24"/>
      <c r="E396" s="57" t="s">
        <v>5</v>
      </c>
      <c r="F396" s="24"/>
      <c r="G396" s="25" t="s">
        <v>6</v>
      </c>
      <c r="H396" s="24"/>
      <c r="I396" s="23" t="s">
        <v>5</v>
      </c>
      <c r="J396" s="24"/>
      <c r="K396" s="25" t="s">
        <v>6</v>
      </c>
      <c r="L396" s="24"/>
      <c r="M396" s="57" t="s">
        <v>5</v>
      </c>
      <c r="N396" s="24"/>
      <c r="O396" s="25" t="s">
        <v>6</v>
      </c>
      <c r="P396" s="26"/>
      <c r="Q396" s="25" t="s">
        <v>5</v>
      </c>
      <c r="R396" s="24"/>
      <c r="S396" s="25" t="s">
        <v>6</v>
      </c>
      <c r="T396" s="24"/>
      <c r="U396" s="57" t="s">
        <v>5</v>
      </c>
      <c r="V396" s="24"/>
      <c r="W396" s="25" t="s">
        <v>6</v>
      </c>
      <c r="X396" s="24"/>
      <c r="Y396" s="23" t="s">
        <v>5</v>
      </c>
      <c r="Z396" s="24"/>
      <c r="AA396" s="25" t="s">
        <v>6</v>
      </c>
      <c r="AB396" s="24"/>
      <c r="AC396" s="57" t="s">
        <v>5</v>
      </c>
      <c r="AD396" s="24"/>
      <c r="AE396" s="25" t="s">
        <v>6</v>
      </c>
      <c r="AF396" s="26"/>
    </row>
    <row r="397" spans="1:32" ht="15" x14ac:dyDescent="0.2">
      <c r="A397" s="1" t="s">
        <v>7</v>
      </c>
      <c r="B397" s="1" t="s">
        <v>8</v>
      </c>
      <c r="C397" s="1" t="s">
        <v>7</v>
      </c>
      <c r="D397" s="25" t="s">
        <v>8</v>
      </c>
      <c r="E397" s="57" t="s">
        <v>7</v>
      </c>
      <c r="F397" s="25" t="s">
        <v>8</v>
      </c>
      <c r="G397" s="25" t="s">
        <v>7</v>
      </c>
      <c r="H397" s="25" t="s">
        <v>8</v>
      </c>
      <c r="I397" s="23" t="s">
        <v>7</v>
      </c>
      <c r="J397" s="25" t="s">
        <v>8</v>
      </c>
      <c r="K397" s="25" t="s">
        <v>7</v>
      </c>
      <c r="L397" s="25" t="s">
        <v>8</v>
      </c>
      <c r="M397" s="57" t="s">
        <v>7</v>
      </c>
      <c r="N397" s="25" t="s">
        <v>8</v>
      </c>
      <c r="O397" s="25" t="s">
        <v>7</v>
      </c>
      <c r="P397" s="27" t="s">
        <v>8</v>
      </c>
      <c r="Q397" s="25" t="s">
        <v>7</v>
      </c>
      <c r="R397" s="1" t="s">
        <v>8</v>
      </c>
      <c r="S397" s="1" t="s">
        <v>7</v>
      </c>
      <c r="T397" s="25" t="s">
        <v>8</v>
      </c>
      <c r="U397" s="57" t="s">
        <v>7</v>
      </c>
      <c r="V397" s="25" t="s">
        <v>8</v>
      </c>
      <c r="W397" s="25" t="s">
        <v>7</v>
      </c>
      <c r="X397" s="25" t="s">
        <v>8</v>
      </c>
      <c r="Y397" s="23" t="s">
        <v>7</v>
      </c>
      <c r="Z397" s="25" t="s">
        <v>8</v>
      </c>
      <c r="AA397" s="25" t="s">
        <v>7</v>
      </c>
      <c r="AB397" s="25" t="s">
        <v>8</v>
      </c>
      <c r="AC397" s="57" t="s">
        <v>7</v>
      </c>
      <c r="AD397" s="25" t="s">
        <v>8</v>
      </c>
      <c r="AE397" s="25" t="s">
        <v>7</v>
      </c>
      <c r="AF397" s="27" t="s">
        <v>8</v>
      </c>
    </row>
    <row r="398" spans="1:32" ht="15" x14ac:dyDescent="0.2">
      <c r="A398" s="1">
        <v>10</v>
      </c>
      <c r="B398" s="1">
        <v>13</v>
      </c>
      <c r="C398" s="1">
        <v>19</v>
      </c>
      <c r="D398" s="1">
        <v>8</v>
      </c>
      <c r="E398" s="1">
        <v>5</v>
      </c>
      <c r="F398" s="1">
        <v>11</v>
      </c>
      <c r="G398" s="1">
        <v>11</v>
      </c>
      <c r="H398" s="1">
        <v>7</v>
      </c>
      <c r="I398" s="23">
        <v>14</v>
      </c>
      <c r="J398" s="25">
        <v>13</v>
      </c>
      <c r="K398" s="25">
        <v>23</v>
      </c>
      <c r="L398" s="25">
        <v>8</v>
      </c>
      <c r="M398" s="25">
        <v>7</v>
      </c>
      <c r="N398" s="25">
        <v>23</v>
      </c>
      <c r="O398" s="25">
        <v>7</v>
      </c>
      <c r="P398" s="27">
        <v>18</v>
      </c>
      <c r="Q398" s="1">
        <v>10</v>
      </c>
      <c r="R398" s="1">
        <v>14</v>
      </c>
      <c r="S398" s="1">
        <v>12</v>
      </c>
      <c r="T398" s="1">
        <v>17</v>
      </c>
      <c r="U398" s="1">
        <v>9</v>
      </c>
      <c r="V398" s="1">
        <v>14</v>
      </c>
      <c r="W398" s="1">
        <v>13</v>
      </c>
      <c r="X398" s="1">
        <v>16</v>
      </c>
      <c r="Y398" s="23">
        <v>18</v>
      </c>
      <c r="Z398" s="25">
        <v>10</v>
      </c>
      <c r="AA398" s="25">
        <v>14</v>
      </c>
      <c r="AB398" s="25">
        <v>16</v>
      </c>
      <c r="AC398" s="25">
        <v>13</v>
      </c>
      <c r="AD398" s="25">
        <v>19</v>
      </c>
      <c r="AE398" s="25">
        <v>12</v>
      </c>
      <c r="AF398" s="27">
        <v>16</v>
      </c>
    </row>
    <row r="399" spans="1:32" ht="15" x14ac:dyDescent="0.2">
      <c r="A399" s="1">
        <v>13</v>
      </c>
      <c r="B399" s="1">
        <v>13</v>
      </c>
      <c r="C399" s="1">
        <v>15</v>
      </c>
      <c r="D399" s="1">
        <v>11</v>
      </c>
      <c r="E399" s="1">
        <v>13</v>
      </c>
      <c r="F399" s="1">
        <v>16</v>
      </c>
      <c r="G399" s="1">
        <v>13</v>
      </c>
      <c r="H399" s="1">
        <v>13</v>
      </c>
      <c r="I399" s="23">
        <v>13</v>
      </c>
      <c r="J399" s="25">
        <v>8</v>
      </c>
      <c r="K399" s="25">
        <v>6</v>
      </c>
      <c r="L399" s="25">
        <v>20</v>
      </c>
      <c r="M399" s="25">
        <v>14</v>
      </c>
      <c r="N399" s="25">
        <v>13</v>
      </c>
      <c r="O399" s="25">
        <v>20</v>
      </c>
      <c r="P399" s="27">
        <v>13</v>
      </c>
      <c r="Q399" s="1">
        <v>9</v>
      </c>
      <c r="R399" s="1">
        <v>16</v>
      </c>
      <c r="S399" s="1">
        <v>13</v>
      </c>
      <c r="T399" s="1">
        <v>18</v>
      </c>
      <c r="U399" s="1">
        <v>15</v>
      </c>
      <c r="V399" s="1">
        <v>13</v>
      </c>
      <c r="W399" s="1">
        <v>16</v>
      </c>
      <c r="X399" s="1">
        <v>15</v>
      </c>
      <c r="Y399" s="23">
        <v>12</v>
      </c>
      <c r="Z399" s="25">
        <v>13</v>
      </c>
      <c r="AA399" s="25">
        <v>24</v>
      </c>
      <c r="AB399" s="25">
        <v>6</v>
      </c>
      <c r="AC399" s="25">
        <v>14</v>
      </c>
      <c r="AD399" s="25">
        <v>17</v>
      </c>
      <c r="AE399" s="25">
        <v>10</v>
      </c>
      <c r="AF399" s="27">
        <v>16</v>
      </c>
    </row>
    <row r="400" spans="1:32" ht="15" x14ac:dyDescent="0.2">
      <c r="A400" s="1">
        <v>8</v>
      </c>
      <c r="B400" s="1">
        <v>17</v>
      </c>
      <c r="C400" s="1">
        <v>6</v>
      </c>
      <c r="D400" s="1">
        <v>20</v>
      </c>
      <c r="E400" s="1">
        <v>11</v>
      </c>
      <c r="F400" s="1">
        <v>17</v>
      </c>
      <c r="G400" s="1">
        <v>18</v>
      </c>
      <c r="H400" s="1">
        <v>9</v>
      </c>
      <c r="I400" s="23">
        <v>13</v>
      </c>
      <c r="J400" s="25">
        <v>13</v>
      </c>
      <c r="K400" s="25">
        <v>11</v>
      </c>
      <c r="L400" s="25">
        <v>16</v>
      </c>
      <c r="M400" s="25">
        <v>13</v>
      </c>
      <c r="N400" s="25">
        <v>16</v>
      </c>
      <c r="O400" s="25">
        <v>0</v>
      </c>
      <c r="P400" s="27">
        <v>0</v>
      </c>
      <c r="Q400" s="1">
        <v>9</v>
      </c>
      <c r="R400" s="1">
        <v>7</v>
      </c>
      <c r="S400" s="1">
        <v>13</v>
      </c>
      <c r="T400" s="1">
        <v>17</v>
      </c>
      <c r="U400" s="1">
        <v>5</v>
      </c>
      <c r="V400" s="1">
        <v>21</v>
      </c>
      <c r="W400" s="1">
        <v>12</v>
      </c>
      <c r="X400" s="1">
        <v>19</v>
      </c>
      <c r="Y400" s="23">
        <v>11</v>
      </c>
      <c r="Z400" s="25">
        <v>14</v>
      </c>
      <c r="AA400" s="25">
        <v>13</v>
      </c>
      <c r="AB400" s="25">
        <v>15</v>
      </c>
      <c r="AC400" s="25">
        <v>12</v>
      </c>
      <c r="AD400" s="25">
        <v>15</v>
      </c>
      <c r="AE400" s="25">
        <v>9</v>
      </c>
      <c r="AF400" s="27">
        <v>13</v>
      </c>
    </row>
    <row r="401" spans="1:32" ht="15" x14ac:dyDescent="0.2">
      <c r="A401" s="1">
        <v>10</v>
      </c>
      <c r="B401" s="1">
        <v>17</v>
      </c>
      <c r="C401" s="1">
        <v>10</v>
      </c>
      <c r="D401" s="1">
        <v>12</v>
      </c>
      <c r="E401" s="1">
        <v>11</v>
      </c>
      <c r="F401" s="1">
        <v>18</v>
      </c>
      <c r="G401" s="1">
        <v>10</v>
      </c>
      <c r="H401" s="1">
        <v>16</v>
      </c>
      <c r="I401" s="23">
        <v>11</v>
      </c>
      <c r="J401" s="25">
        <v>19</v>
      </c>
      <c r="K401" s="25">
        <v>8</v>
      </c>
      <c r="L401" s="25">
        <v>21</v>
      </c>
      <c r="M401" s="25">
        <v>9</v>
      </c>
      <c r="N401" s="25">
        <v>20</v>
      </c>
      <c r="O401" s="25">
        <v>7</v>
      </c>
      <c r="P401" s="27">
        <v>18</v>
      </c>
      <c r="Q401" s="1">
        <v>16</v>
      </c>
      <c r="R401" s="1">
        <v>13</v>
      </c>
      <c r="S401" s="1">
        <v>8</v>
      </c>
      <c r="T401" s="1">
        <v>18</v>
      </c>
      <c r="U401" s="1">
        <v>10</v>
      </c>
      <c r="V401" s="1">
        <v>15</v>
      </c>
      <c r="W401" s="1">
        <v>15</v>
      </c>
      <c r="X401" s="1">
        <v>14</v>
      </c>
      <c r="Y401" s="23">
        <v>8</v>
      </c>
      <c r="Z401" s="25">
        <v>20</v>
      </c>
      <c r="AA401" s="25">
        <v>11</v>
      </c>
      <c r="AB401" s="25">
        <v>20</v>
      </c>
      <c r="AC401" s="25">
        <v>4</v>
      </c>
      <c r="AD401" s="25">
        <v>22</v>
      </c>
      <c r="AE401" s="25">
        <v>7</v>
      </c>
      <c r="AF401" s="27">
        <v>10</v>
      </c>
    </row>
    <row r="402" spans="1:32" ht="15" x14ac:dyDescent="0.2">
      <c r="A402" s="1">
        <v>6</v>
      </c>
      <c r="B402" s="1">
        <v>16</v>
      </c>
      <c r="C402" s="1">
        <v>16</v>
      </c>
      <c r="D402" s="1">
        <v>14</v>
      </c>
      <c r="E402" s="1">
        <v>7</v>
      </c>
      <c r="F402" s="1">
        <v>14</v>
      </c>
      <c r="G402" s="1">
        <v>12</v>
      </c>
      <c r="H402" s="1">
        <v>12</v>
      </c>
      <c r="I402" s="23">
        <v>14</v>
      </c>
      <c r="J402" s="25">
        <v>16</v>
      </c>
      <c r="K402" s="25">
        <v>11</v>
      </c>
      <c r="L402" s="25">
        <v>18</v>
      </c>
      <c r="M402" s="25">
        <v>9</v>
      </c>
      <c r="N402" s="25">
        <v>18</v>
      </c>
      <c r="O402" s="25">
        <v>19</v>
      </c>
      <c r="P402" s="27">
        <v>13</v>
      </c>
      <c r="Q402" s="1">
        <v>11</v>
      </c>
      <c r="R402" s="1">
        <v>17</v>
      </c>
      <c r="S402" s="1">
        <v>12</v>
      </c>
      <c r="T402" s="1">
        <v>11</v>
      </c>
      <c r="U402" s="1">
        <v>15</v>
      </c>
      <c r="V402" s="1">
        <v>9</v>
      </c>
      <c r="W402" s="1">
        <v>12</v>
      </c>
      <c r="X402" s="1">
        <v>15</v>
      </c>
      <c r="Y402" s="23">
        <v>13</v>
      </c>
      <c r="Z402" s="25">
        <v>20</v>
      </c>
      <c r="AA402" s="25">
        <v>7</v>
      </c>
      <c r="AB402" s="25">
        <v>20</v>
      </c>
      <c r="AC402" s="25">
        <v>11</v>
      </c>
      <c r="AD402" s="25">
        <v>12</v>
      </c>
      <c r="AE402" s="25">
        <v>12</v>
      </c>
      <c r="AF402" s="27">
        <v>18</v>
      </c>
    </row>
    <row r="403" spans="1:32" ht="15" x14ac:dyDescent="0.2">
      <c r="A403" s="1">
        <v>9</v>
      </c>
      <c r="B403" s="1">
        <v>16</v>
      </c>
      <c r="C403" s="1">
        <v>19</v>
      </c>
      <c r="D403" s="1">
        <v>12</v>
      </c>
      <c r="E403" s="1">
        <v>11</v>
      </c>
      <c r="F403" s="1">
        <v>16</v>
      </c>
      <c r="G403" s="1">
        <v>13</v>
      </c>
      <c r="H403" s="1">
        <v>10</v>
      </c>
      <c r="I403" s="23">
        <v>11</v>
      </c>
      <c r="J403" s="25">
        <v>21</v>
      </c>
      <c r="K403" s="25">
        <v>11</v>
      </c>
      <c r="L403" s="25">
        <v>17</v>
      </c>
      <c r="M403" s="25">
        <v>14</v>
      </c>
      <c r="N403" s="25">
        <v>17</v>
      </c>
      <c r="O403" s="25">
        <v>19</v>
      </c>
      <c r="P403" s="27">
        <v>8</v>
      </c>
      <c r="Q403" s="1">
        <v>19</v>
      </c>
      <c r="R403" s="1">
        <v>7</v>
      </c>
      <c r="S403" s="1">
        <v>12</v>
      </c>
      <c r="T403" s="1">
        <v>6</v>
      </c>
      <c r="U403" s="1">
        <v>15</v>
      </c>
      <c r="V403" s="1">
        <v>13</v>
      </c>
      <c r="W403" s="1">
        <v>11</v>
      </c>
      <c r="X403" s="1">
        <v>19</v>
      </c>
      <c r="Y403" s="23">
        <v>6</v>
      </c>
      <c r="Z403" s="25">
        <v>20</v>
      </c>
      <c r="AA403" s="25">
        <v>12</v>
      </c>
      <c r="AB403" s="25">
        <v>18</v>
      </c>
      <c r="AC403" s="25">
        <v>8</v>
      </c>
      <c r="AD403" s="25">
        <v>15</v>
      </c>
      <c r="AE403" s="25">
        <v>18</v>
      </c>
      <c r="AF403" s="27">
        <v>9</v>
      </c>
    </row>
    <row r="404" spans="1:32" ht="15" x14ac:dyDescent="0.2">
      <c r="A404" s="1">
        <v>10</v>
      </c>
      <c r="B404" s="1">
        <v>15</v>
      </c>
      <c r="C404" s="1">
        <v>21</v>
      </c>
      <c r="D404" s="1">
        <v>4</v>
      </c>
      <c r="E404" s="1">
        <v>10</v>
      </c>
      <c r="F404" s="1">
        <v>18</v>
      </c>
      <c r="G404" s="1">
        <v>15</v>
      </c>
      <c r="H404" s="1">
        <v>12</v>
      </c>
      <c r="I404" s="23">
        <v>7</v>
      </c>
      <c r="J404" s="25">
        <v>20</v>
      </c>
      <c r="K404" s="25">
        <v>14</v>
      </c>
      <c r="L404" s="25">
        <v>13</v>
      </c>
      <c r="M404" s="25">
        <v>15</v>
      </c>
      <c r="N404" s="25">
        <v>16</v>
      </c>
      <c r="O404" s="25">
        <v>15</v>
      </c>
      <c r="P404" s="27">
        <v>16</v>
      </c>
      <c r="Q404" s="1">
        <v>15</v>
      </c>
      <c r="R404" s="1">
        <v>12</v>
      </c>
      <c r="S404" s="1">
        <v>12</v>
      </c>
      <c r="T404" s="1">
        <v>14</v>
      </c>
      <c r="U404" s="1">
        <v>10</v>
      </c>
      <c r="V404" s="1">
        <v>15</v>
      </c>
      <c r="W404" s="1">
        <v>15</v>
      </c>
      <c r="X404" s="1">
        <v>15</v>
      </c>
      <c r="Y404" s="23">
        <v>9</v>
      </c>
      <c r="Z404" s="25">
        <v>21</v>
      </c>
      <c r="AA404" s="25">
        <v>20</v>
      </c>
      <c r="AB404" s="25">
        <v>8</v>
      </c>
      <c r="AC404" s="25">
        <v>12</v>
      </c>
      <c r="AD404" s="25">
        <v>15</v>
      </c>
      <c r="AE404" s="25">
        <v>11</v>
      </c>
      <c r="AF404" s="27">
        <v>16</v>
      </c>
    </row>
    <row r="405" spans="1:32" ht="15" x14ac:dyDescent="0.2">
      <c r="A405" s="1"/>
      <c r="B405" s="1"/>
      <c r="C405" s="1"/>
      <c r="D405" s="25"/>
      <c r="E405" s="57"/>
      <c r="F405" s="25"/>
      <c r="G405" s="25"/>
      <c r="H405" s="25"/>
      <c r="I405" s="28"/>
      <c r="J405" s="24"/>
      <c r="K405" s="79"/>
      <c r="L405" s="24"/>
      <c r="M405" s="24"/>
      <c r="N405" s="24"/>
      <c r="O405" s="24"/>
      <c r="P405" s="26"/>
      <c r="S405" s="3"/>
      <c r="U405" s="1">
        <v>15</v>
      </c>
      <c r="V405" s="1">
        <v>11</v>
      </c>
      <c r="W405" s="1">
        <v>9</v>
      </c>
      <c r="X405" s="1">
        <v>18</v>
      </c>
      <c r="Y405" s="23">
        <v>9</v>
      </c>
      <c r="Z405" s="25">
        <v>17</v>
      </c>
      <c r="AA405" s="79">
        <v>15</v>
      </c>
      <c r="AB405" s="25">
        <v>10</v>
      </c>
      <c r="AC405" s="25">
        <v>11</v>
      </c>
      <c r="AD405" s="25">
        <v>17</v>
      </c>
      <c r="AE405" s="25">
        <v>14</v>
      </c>
      <c r="AF405" s="27">
        <v>14</v>
      </c>
    </row>
    <row r="406" spans="1:32" ht="15" x14ac:dyDescent="0.2">
      <c r="A406" s="1"/>
      <c r="B406" s="1"/>
      <c r="C406" s="1"/>
      <c r="D406" s="25"/>
      <c r="E406" s="57"/>
      <c r="F406" s="25"/>
      <c r="G406" s="25"/>
      <c r="H406" s="25"/>
      <c r="I406" s="28"/>
      <c r="J406" s="24"/>
      <c r="K406" s="24"/>
      <c r="L406" s="24"/>
      <c r="M406" s="58"/>
      <c r="N406" s="24"/>
      <c r="O406" s="24"/>
      <c r="P406" s="26"/>
      <c r="Q406" s="24"/>
      <c r="R406" s="24"/>
      <c r="S406" s="24"/>
      <c r="T406" s="24"/>
      <c r="U406" s="58"/>
      <c r="V406" s="24"/>
      <c r="W406" s="24"/>
      <c r="X406" s="24"/>
      <c r="Y406" s="28"/>
      <c r="Z406" s="24"/>
      <c r="AA406" s="24"/>
      <c r="AB406" s="24"/>
      <c r="AC406" s="58"/>
      <c r="AD406" s="24"/>
      <c r="AE406" s="24"/>
      <c r="AF406" s="26"/>
    </row>
    <row r="407" spans="1:32" ht="15" x14ac:dyDescent="0.2">
      <c r="A407" s="28"/>
      <c r="B407" s="24"/>
      <c r="C407" s="24"/>
      <c r="D407" s="24"/>
      <c r="E407" s="58"/>
      <c r="F407" s="24"/>
      <c r="G407" s="24"/>
      <c r="H407" s="24"/>
      <c r="I407" s="28"/>
      <c r="J407" s="24"/>
      <c r="K407" s="24"/>
      <c r="L407" s="25" t="s">
        <v>10</v>
      </c>
      <c r="M407" s="58"/>
      <c r="N407" s="24"/>
      <c r="O407" s="24"/>
      <c r="P407" s="26"/>
      <c r="Q407" s="24"/>
      <c r="R407" s="24"/>
      <c r="S407" s="24"/>
      <c r="T407" s="25" t="s">
        <v>10</v>
      </c>
      <c r="U407" s="58"/>
      <c r="V407" s="24"/>
      <c r="W407" s="24"/>
      <c r="X407" s="24"/>
      <c r="Y407" s="28"/>
      <c r="Z407" s="24"/>
      <c r="AA407" s="24"/>
      <c r="AB407" s="25" t="s">
        <v>10</v>
      </c>
      <c r="AC407" s="58"/>
      <c r="AD407" s="24"/>
      <c r="AE407" s="24"/>
      <c r="AF407" s="26"/>
    </row>
    <row r="408" spans="1:32" ht="15" x14ac:dyDescent="0.2">
      <c r="A408" s="28"/>
      <c r="B408" s="24"/>
      <c r="C408" s="25" t="s">
        <v>11</v>
      </c>
      <c r="D408" s="24"/>
      <c r="E408" s="58"/>
      <c r="F408" s="24"/>
      <c r="G408" s="25" t="s">
        <v>11</v>
      </c>
      <c r="H408" s="24"/>
      <c r="I408" s="28"/>
      <c r="J408" s="24"/>
      <c r="K408" s="25" t="s">
        <v>11</v>
      </c>
      <c r="L408" s="24"/>
      <c r="M408" s="58"/>
      <c r="N408" s="24"/>
      <c r="O408" s="25" t="s">
        <v>11</v>
      </c>
      <c r="P408" s="26"/>
      <c r="Q408" s="24"/>
      <c r="R408" s="24"/>
      <c r="S408" s="25" t="s">
        <v>11</v>
      </c>
      <c r="T408" s="24"/>
      <c r="U408" s="58"/>
      <c r="V408" s="24"/>
      <c r="W408" s="25" t="s">
        <v>11</v>
      </c>
      <c r="X408" s="24"/>
      <c r="Y408" s="28"/>
      <c r="Z408" s="24"/>
      <c r="AA408" s="25" t="s">
        <v>11</v>
      </c>
      <c r="AB408" s="24"/>
      <c r="AC408" s="58"/>
      <c r="AD408" s="24"/>
      <c r="AE408" s="25" t="s">
        <v>11</v>
      </c>
      <c r="AF408" s="26"/>
    </row>
    <row r="409" spans="1:32" ht="15" x14ac:dyDescent="0.2">
      <c r="A409" s="29">
        <f>(B398-A398)/SUM(A398:B398)</f>
        <v>0.13043478260869565</v>
      </c>
      <c r="B409" s="30">
        <f t="shared" ref="B409:B415" si="168">(C398-D398)/SUM(C398:D398)</f>
        <v>0.40740740740740738</v>
      </c>
      <c r="C409" s="30">
        <f t="shared" ref="C409:C415" si="169">AVERAGE(A409:B409)</f>
        <v>0.2689210950080515</v>
      </c>
      <c r="D409" s="24"/>
      <c r="E409" s="57">
        <f>(F398-E398)/SUM(E398:F398)</f>
        <v>0.375</v>
      </c>
      <c r="F409" s="25">
        <f>(G398-H398)/SUM(G398:H398)</f>
        <v>0.22222222222222221</v>
      </c>
      <c r="G409" s="25">
        <f t="shared" ref="G409:G415" si="170">AVERAGE(E409:F409)</f>
        <v>0.2986111111111111</v>
      </c>
      <c r="H409" s="24"/>
      <c r="I409" s="29">
        <f>(J398-I398)/SUM(I398:J398)</f>
        <v>-3.7037037037037035E-2</v>
      </c>
      <c r="J409" s="30">
        <f>(K398-L398)/SUM(K398:L398)</f>
        <v>0.4838709677419355</v>
      </c>
      <c r="K409" s="30">
        <f t="shared" ref="K409:K415" si="171">AVERAGE(I409:J409)</f>
        <v>0.22341696535244923</v>
      </c>
      <c r="L409" s="24"/>
      <c r="M409" s="57">
        <f>(N398-M398)/SUM(M398:N398)</f>
        <v>0.53333333333333333</v>
      </c>
      <c r="N409" s="25">
        <f>(O398-P398)/SUM(O398:P398)</f>
        <v>-0.44</v>
      </c>
      <c r="O409" s="25">
        <f t="shared" ref="O409:O415" si="172">AVERAGE(M409:N409)</f>
        <v>4.6666666666666662E-2</v>
      </c>
      <c r="P409" s="26"/>
      <c r="Q409" s="30">
        <f>(R398-Q398)/SUM(Q398:R398)</f>
        <v>0.16666666666666666</v>
      </c>
      <c r="R409" s="30">
        <f>(S398-T398)/SUM(S398:T398)</f>
        <v>-0.17241379310344829</v>
      </c>
      <c r="S409" s="30">
        <f t="shared" ref="S409:S414" si="173">AVERAGE(Q409:R409)</f>
        <v>-2.873563218390815E-3</v>
      </c>
      <c r="T409" s="24"/>
      <c r="U409" s="57">
        <f>(V398-U398)/SUM(U398:V398)</f>
        <v>0.21739130434782608</v>
      </c>
      <c r="V409" s="25">
        <f>(W398-X398)/SUM(W398:X398)</f>
        <v>-0.10344827586206896</v>
      </c>
      <c r="W409" s="25">
        <f t="shared" ref="W409:W413" si="174">AVERAGE(U409:V409)</f>
        <v>5.6971514242878558E-2</v>
      </c>
      <c r="X409" s="24"/>
      <c r="Y409" s="29">
        <f>(Z398-Y398)/SUM(Y398:Z398)</f>
        <v>-0.2857142857142857</v>
      </c>
      <c r="Z409" s="30">
        <f>(AA398-AB398)/SUM(AA398:AB398)</f>
        <v>-6.6666666666666666E-2</v>
      </c>
      <c r="AA409" s="30">
        <f t="shared" ref="AA409:AA414" si="175">AVERAGE(Y409:Z409)</f>
        <v>-0.17619047619047618</v>
      </c>
      <c r="AB409" s="24"/>
      <c r="AC409" s="57">
        <f>(AD398-AC398)/SUM(AC398:AD398)</f>
        <v>0.1875</v>
      </c>
      <c r="AD409" s="25">
        <f>(AE398-AF398)/SUM(AE398:AF398)</f>
        <v>-0.14285714285714285</v>
      </c>
      <c r="AE409" s="25">
        <f t="shared" ref="AE409:AE413" si="176">AVERAGE(AC409:AD409)</f>
        <v>2.2321428571428575E-2</v>
      </c>
      <c r="AF409" s="26"/>
    </row>
    <row r="410" spans="1:32" ht="15" x14ac:dyDescent="0.2">
      <c r="A410" s="23">
        <f>(B399-A399)/SUM(A399:B399)</f>
        <v>0</v>
      </c>
      <c r="B410" s="25">
        <f t="shared" si="168"/>
        <v>0.15384615384615385</v>
      </c>
      <c r="C410" s="25">
        <f t="shared" si="169"/>
        <v>7.6923076923076927E-2</v>
      </c>
      <c r="D410" s="24"/>
      <c r="E410" s="57">
        <f>(F399-E399)/SUM(E399:F399)</f>
        <v>0.10344827586206896</v>
      </c>
      <c r="F410" s="25">
        <f>(G399-H399)/SUM(G399:H399)</f>
        <v>0</v>
      </c>
      <c r="G410" s="25">
        <f t="shared" si="170"/>
        <v>5.1724137931034482E-2</v>
      </c>
      <c r="H410" s="24"/>
      <c r="I410" s="23">
        <f>(J399-I399)/SUM(I399:J399)</f>
        <v>-0.23809523809523808</v>
      </c>
      <c r="J410" s="25">
        <f>(K399-L399)/SUM(K399:L399)</f>
        <v>-0.53846153846153844</v>
      </c>
      <c r="K410" s="25">
        <f t="shared" si="171"/>
        <v>-0.38827838827838823</v>
      </c>
      <c r="L410" s="24"/>
      <c r="M410" s="57">
        <f>(N399-M399)/SUM(M399:N399)</f>
        <v>-3.7037037037037035E-2</v>
      </c>
      <c r="N410" s="25">
        <f>(O399-P399)/SUM(O399:P399)</f>
        <v>0.21212121212121213</v>
      </c>
      <c r="O410" s="25">
        <f t="shared" si="172"/>
        <v>8.7542087542087546E-2</v>
      </c>
      <c r="P410" s="26"/>
      <c r="Q410" s="25">
        <f>(R399-Q399)/SUM(Q399:R399)</f>
        <v>0.28000000000000003</v>
      </c>
      <c r="R410" s="25">
        <f>(S399-T399)/SUM(S399:T399)</f>
        <v>-0.16129032258064516</v>
      </c>
      <c r="S410" s="25">
        <f t="shared" si="173"/>
        <v>5.9354838709677435E-2</v>
      </c>
      <c r="T410" s="24"/>
      <c r="U410" s="57">
        <f>(V399-U399)/SUM(U399:V399)</f>
        <v>-7.1428571428571425E-2</v>
      </c>
      <c r="V410" s="25">
        <f>(W399-X399)/SUM(W399:X399)</f>
        <v>3.2258064516129031E-2</v>
      </c>
      <c r="W410" s="25">
        <f t="shared" si="174"/>
        <v>-1.9585253456221197E-2</v>
      </c>
      <c r="X410" s="24"/>
      <c r="Y410" s="23">
        <f>(Z399-Y399)/SUM(Y399:Z399)</f>
        <v>0.04</v>
      </c>
      <c r="Z410" s="25">
        <f>(AA399-AB399)/SUM(AA399:AB399)</f>
        <v>0.6</v>
      </c>
      <c r="AA410" s="25">
        <f t="shared" si="175"/>
        <v>0.32</v>
      </c>
      <c r="AB410" s="24"/>
      <c r="AC410" s="57">
        <f>(AD399-AC399)/SUM(AC399:AD399)</f>
        <v>9.6774193548387094E-2</v>
      </c>
      <c r="AD410" s="25">
        <f>(AE399-AF399)/SUM(AE399:AF399)</f>
        <v>-0.23076923076923078</v>
      </c>
      <c r="AE410" s="25">
        <f t="shared" si="176"/>
        <v>-6.6997518610421844E-2</v>
      </c>
      <c r="AF410" s="26"/>
    </row>
    <row r="411" spans="1:32" ht="15" x14ac:dyDescent="0.2">
      <c r="A411" s="23">
        <f>(B400-A400)/SUM(A400:B400)</f>
        <v>0.36</v>
      </c>
      <c r="B411" s="25">
        <f t="shared" si="168"/>
        <v>-0.53846153846153844</v>
      </c>
      <c r="C411" s="25">
        <f t="shared" si="169"/>
        <v>-8.9230769230769225E-2</v>
      </c>
      <c r="D411" s="24"/>
      <c r="E411" s="59">
        <f>(F400-E400)/SUM(E400:F400)</f>
        <v>0.21428571428571427</v>
      </c>
      <c r="F411" s="30">
        <f>(G400-H400)/SUM(G400:H400)</f>
        <v>0.33333333333333331</v>
      </c>
      <c r="G411" s="30">
        <f t="shared" si="170"/>
        <v>0.27380952380952378</v>
      </c>
      <c r="H411" s="24"/>
      <c r="I411" s="23">
        <f>(J400-I400)/SUM(I400:J400)</f>
        <v>0</v>
      </c>
      <c r="J411" s="25">
        <f>(K400-L400)/SUM(K400:L400)</f>
        <v>-0.18518518518518517</v>
      </c>
      <c r="K411" s="25">
        <f t="shared" si="171"/>
        <v>-9.2592592592592587E-2</v>
      </c>
      <c r="L411" s="24"/>
      <c r="M411" s="59">
        <f>(N400-M400)/SUM(M400:N400)</f>
        <v>0.10344827586206896</v>
      </c>
      <c r="N411" s="30">
        <v>0</v>
      </c>
      <c r="O411" s="30">
        <f>AVERAGE(M411:N411)</f>
        <v>5.1724137931034482E-2</v>
      </c>
      <c r="P411" s="26"/>
      <c r="Q411" s="25">
        <f>(R400-Q400)/SUM(Q400:R400)</f>
        <v>-0.125</v>
      </c>
      <c r="R411" s="25">
        <f>(S400-T400)/SUM(S400:T400)</f>
        <v>-0.13333333333333333</v>
      </c>
      <c r="S411" s="25">
        <f t="shared" si="173"/>
        <v>-0.12916666666666665</v>
      </c>
      <c r="T411" s="24"/>
      <c r="U411" s="59">
        <f>(V400-U400)/SUM(U400:V400)</f>
        <v>0.61538461538461542</v>
      </c>
      <c r="V411" s="30">
        <f>(W400-X400)/SUM(W400:X400)</f>
        <v>-0.22580645161290322</v>
      </c>
      <c r="W411" s="30">
        <f t="shared" si="174"/>
        <v>0.19478908188585609</v>
      </c>
      <c r="X411" s="24"/>
      <c r="Y411" s="23">
        <f>(Z400-Y400)/SUM(Y400:Z400)</f>
        <v>0.12</v>
      </c>
      <c r="Z411" s="25">
        <f>(AA400-AB400)/SUM(AA400:AB400)</f>
        <v>-7.1428571428571425E-2</v>
      </c>
      <c r="AA411" s="25">
        <f t="shared" si="175"/>
        <v>2.4285714285714285E-2</v>
      </c>
      <c r="AB411" s="24"/>
      <c r="AC411" s="59">
        <f>(AD400-AC400)/SUM(AC400:AD400)</f>
        <v>0.1111111111111111</v>
      </c>
      <c r="AD411" s="30">
        <f>(AE400-AF400)/SUM(AE400:AF400)</f>
        <v>-0.18181818181818182</v>
      </c>
      <c r="AE411" s="30">
        <f t="shared" si="176"/>
        <v>-3.5353535353535359E-2</v>
      </c>
      <c r="AF411" s="26"/>
    </row>
    <row r="412" spans="1:32" ht="15" x14ac:dyDescent="0.2">
      <c r="A412" s="23">
        <f t="shared" ref="A412:A415" si="177">(B401-A401)/SUM(A401:B401)</f>
        <v>0.25925925925925924</v>
      </c>
      <c r="B412" s="25">
        <f t="shared" si="168"/>
        <v>-9.0909090909090912E-2</v>
      </c>
      <c r="C412" s="25">
        <f t="shared" si="169"/>
        <v>8.4175084175084167E-2</v>
      </c>
      <c r="D412" s="24"/>
      <c r="E412" s="59">
        <f t="shared" ref="E412:E415" si="178">(F401-E401)/SUM(E401:F401)</f>
        <v>0.2413793103448276</v>
      </c>
      <c r="F412" s="30">
        <f t="shared" ref="F412:F415" si="179">(G401-H401)/SUM(G401:H401)</f>
        <v>-0.23076923076923078</v>
      </c>
      <c r="G412" s="30">
        <f t="shared" si="170"/>
        <v>5.3050397877984073E-3</v>
      </c>
      <c r="H412" s="24"/>
      <c r="I412" s="23">
        <f>(J401-I401)/SUM(I401:J401)</f>
        <v>0.26666666666666666</v>
      </c>
      <c r="J412" s="25">
        <f>(K401-L401)/SUM(K401:L401)</f>
        <v>-0.44827586206896552</v>
      </c>
      <c r="K412" s="25">
        <f t="shared" si="171"/>
        <v>-9.0804597701149431E-2</v>
      </c>
      <c r="L412" s="24"/>
      <c r="M412" s="59">
        <f>(N401-M401)/SUM(M401:N401)</f>
        <v>0.37931034482758619</v>
      </c>
      <c r="N412" s="30">
        <f>(O401-P401)/SUM(O401:P401)</f>
        <v>-0.44</v>
      </c>
      <c r="O412" s="30">
        <f t="shared" si="172"/>
        <v>-3.0344827586206907E-2</v>
      </c>
      <c r="P412" s="26"/>
      <c r="Q412" s="25">
        <f>(R401-Q401)/SUM(Q401:R401)</f>
        <v>-0.10344827586206896</v>
      </c>
      <c r="R412" s="25">
        <f>(S401-T401)/SUM(S401:T401)</f>
        <v>-0.38461538461538464</v>
      </c>
      <c r="S412" s="25">
        <f t="shared" si="173"/>
        <v>-0.24403183023872679</v>
      </c>
      <c r="T412" s="24"/>
      <c r="U412" s="59">
        <f>(V401-U401)/SUM(U401:V401)</f>
        <v>0.2</v>
      </c>
      <c r="V412" s="30">
        <f>(W401-X401)/SUM(W401:X401)</f>
        <v>3.4482758620689655E-2</v>
      </c>
      <c r="W412" s="30">
        <f t="shared" si="174"/>
        <v>0.11724137931034484</v>
      </c>
      <c r="X412" s="24"/>
      <c r="Y412" s="23">
        <f>(Z401-Y401)/SUM(Y401:Z401)</f>
        <v>0.42857142857142855</v>
      </c>
      <c r="Z412" s="25">
        <f>(AA401-AB401)/SUM(AA401:AB401)</f>
        <v>-0.29032258064516131</v>
      </c>
      <c r="AA412" s="25">
        <f t="shared" si="175"/>
        <v>6.9124423963133619E-2</v>
      </c>
      <c r="AB412" s="24"/>
      <c r="AC412" s="59">
        <f>(AD401-AC401)/SUM(AC401:AD401)</f>
        <v>0.69230769230769229</v>
      </c>
      <c r="AD412" s="30">
        <f>(AE401-AF401)/SUM(AE401:AF401)</f>
        <v>-0.17647058823529413</v>
      </c>
      <c r="AE412" s="30">
        <f t="shared" si="176"/>
        <v>0.25791855203619907</v>
      </c>
      <c r="AF412" s="26"/>
    </row>
    <row r="413" spans="1:32" ht="15" x14ac:dyDescent="0.2">
      <c r="A413" s="23">
        <f t="shared" si="177"/>
        <v>0.45454545454545453</v>
      </c>
      <c r="B413" s="25">
        <f t="shared" si="168"/>
        <v>6.6666666666666666E-2</v>
      </c>
      <c r="C413" s="25">
        <f t="shared" si="169"/>
        <v>0.26060606060606062</v>
      </c>
      <c r="D413" s="24"/>
      <c r="E413" s="59">
        <f t="shared" si="178"/>
        <v>0.33333333333333331</v>
      </c>
      <c r="F413" s="30">
        <f t="shared" si="179"/>
        <v>0</v>
      </c>
      <c r="G413" s="30">
        <f t="shared" si="170"/>
        <v>0.16666666666666666</v>
      </c>
      <c r="H413" s="24"/>
      <c r="I413" s="23">
        <f>(J402-I402)/SUM(I402:J402)</f>
        <v>6.6666666666666666E-2</v>
      </c>
      <c r="J413" s="25">
        <f>(K402-L402)/SUM(K402:L402)</f>
        <v>-0.2413793103448276</v>
      </c>
      <c r="K413" s="25">
        <f t="shared" si="171"/>
        <v>-8.7356321839080459E-2</v>
      </c>
      <c r="L413" s="24"/>
      <c r="M413" s="59">
        <f>(N402-M402)/SUM(M402:N402)</f>
        <v>0.33333333333333331</v>
      </c>
      <c r="N413" s="30">
        <f>(O402-P402)/SUM(O402:P402)</f>
        <v>0.1875</v>
      </c>
      <c r="O413" s="30">
        <f t="shared" si="172"/>
        <v>0.26041666666666663</v>
      </c>
      <c r="P413" s="26"/>
      <c r="Q413" s="25">
        <f>(R402-Q402)/SUM(Q402:R402)</f>
        <v>0.21428571428571427</v>
      </c>
      <c r="R413" s="25">
        <f>(S402-T402)/SUM(S402:T402)</f>
        <v>4.3478260869565216E-2</v>
      </c>
      <c r="S413" s="25">
        <f t="shared" si="173"/>
        <v>0.12888198757763975</v>
      </c>
      <c r="T413" s="24"/>
      <c r="U413" s="59">
        <f>(V402-U402)/SUM(U402:V402)</f>
        <v>-0.25</v>
      </c>
      <c r="V413" s="30">
        <f>(W402-X402)/SUM(W402:X402)</f>
        <v>-0.1111111111111111</v>
      </c>
      <c r="W413" s="30">
        <f t="shared" si="174"/>
        <v>-0.18055555555555555</v>
      </c>
      <c r="X413" s="24"/>
      <c r="Y413" s="23">
        <f>(Z402-Y402)/SUM(Y402:Z402)</f>
        <v>0.21212121212121213</v>
      </c>
      <c r="Z413" s="25">
        <f>(AA402-AB402)/SUM(AA402:AB402)</f>
        <v>-0.48148148148148145</v>
      </c>
      <c r="AA413" s="25">
        <f t="shared" si="175"/>
        <v>-0.13468013468013468</v>
      </c>
      <c r="AB413" s="24"/>
      <c r="AC413" s="59">
        <f>(AD402-AC402)/SUM(AC402:AD402)</f>
        <v>4.3478260869565216E-2</v>
      </c>
      <c r="AD413" s="30">
        <f>(AE402-AF402)/SUM(AE402:AF402)</f>
        <v>-0.2</v>
      </c>
      <c r="AE413" s="30">
        <f t="shared" si="176"/>
        <v>-7.8260869565217397E-2</v>
      </c>
      <c r="AF413" s="26"/>
    </row>
    <row r="414" spans="1:32" ht="15" x14ac:dyDescent="0.2">
      <c r="A414" s="23">
        <f t="shared" si="177"/>
        <v>0.28000000000000003</v>
      </c>
      <c r="B414" s="25">
        <f t="shared" si="168"/>
        <v>0.22580645161290322</v>
      </c>
      <c r="C414" s="25">
        <f t="shared" si="169"/>
        <v>0.25290322580645164</v>
      </c>
      <c r="D414" s="24"/>
      <c r="E414" s="59">
        <f t="shared" si="178"/>
        <v>0.18518518518518517</v>
      </c>
      <c r="F414" s="30">
        <f t="shared" si="179"/>
        <v>0.13043478260869565</v>
      </c>
      <c r="G414" s="30">
        <f t="shared" si="170"/>
        <v>0.1578099838969404</v>
      </c>
      <c r="H414" s="24"/>
      <c r="I414" s="23">
        <f t="shared" ref="I414:I415" si="180">(J403-I403)/SUM(I403:J403)</f>
        <v>0.3125</v>
      </c>
      <c r="J414" s="25">
        <f t="shared" ref="J414:J415" si="181">(K403-L403)/SUM(K403:L403)</f>
        <v>-0.21428571428571427</v>
      </c>
      <c r="K414" s="25">
        <f t="shared" si="171"/>
        <v>4.9107142857142863E-2</v>
      </c>
      <c r="L414" s="24"/>
      <c r="M414" s="59">
        <f t="shared" ref="M414:M415" si="182">(N403-M403)/SUM(M403:N403)</f>
        <v>9.6774193548387094E-2</v>
      </c>
      <c r="N414" s="30">
        <f t="shared" ref="N414:N415" si="183">(O403-P403)/SUM(O403:P403)</f>
        <v>0.40740740740740738</v>
      </c>
      <c r="O414" s="30">
        <f t="shared" si="172"/>
        <v>0.25209080047789723</v>
      </c>
      <c r="P414" s="26"/>
      <c r="Q414" s="25">
        <f t="shared" ref="Q414:Q415" si="184">(R403-Q403)/SUM(Q403:R403)</f>
        <v>-0.46153846153846156</v>
      </c>
      <c r="R414" s="25">
        <f t="shared" ref="R414" si="185">(S403-T403)/SUM(S403:T403)</f>
        <v>0.33333333333333331</v>
      </c>
      <c r="S414" s="25">
        <f t="shared" si="173"/>
        <v>-6.4102564102564125E-2</v>
      </c>
      <c r="T414" s="24"/>
      <c r="U414" s="59">
        <f t="shared" ref="U414:U416" si="186">(V403-U403)/SUM(U403:V403)</f>
        <v>-7.1428571428571425E-2</v>
      </c>
      <c r="V414" s="30">
        <f t="shared" ref="V414:V416" si="187">(W403-X403)/SUM(W403:X403)</f>
        <v>-0.26666666666666666</v>
      </c>
      <c r="W414" s="30">
        <f t="shared" ref="W414:W416" si="188">AVERAGE(U414:V414)</f>
        <v>-0.16904761904761906</v>
      </c>
      <c r="X414" s="24"/>
      <c r="Y414" s="23">
        <f t="shared" ref="Y414:Y416" si="189">(Z403-Y403)/SUM(Y403:Z403)</f>
        <v>0.53846153846153844</v>
      </c>
      <c r="Z414" s="25">
        <f t="shared" ref="Z414" si="190">(AA403-AB403)/SUM(AA403:AB403)</f>
        <v>-0.2</v>
      </c>
      <c r="AA414" s="25">
        <f t="shared" si="175"/>
        <v>0.16923076923076921</v>
      </c>
      <c r="AB414" s="24"/>
      <c r="AC414" s="59">
        <f t="shared" ref="AC414:AC416" si="191">(AD403-AC403)/SUM(AC403:AD403)</f>
        <v>0.30434782608695654</v>
      </c>
      <c r="AD414" s="30">
        <f t="shared" ref="AD414:AD416" si="192">(AE403-AF403)/SUM(AE403:AF403)</f>
        <v>0.33333333333333331</v>
      </c>
      <c r="AE414" s="30">
        <f t="shared" ref="AE414:AE416" si="193">AVERAGE(AC414:AD414)</f>
        <v>0.3188405797101449</v>
      </c>
      <c r="AF414" s="26"/>
    </row>
    <row r="415" spans="1:32" ht="15" x14ac:dyDescent="0.2">
      <c r="A415" s="23">
        <f t="shared" si="177"/>
        <v>0.2</v>
      </c>
      <c r="B415" s="25">
        <f t="shared" si="168"/>
        <v>0.68</v>
      </c>
      <c r="C415" s="25">
        <f t="shared" si="169"/>
        <v>0.44000000000000006</v>
      </c>
      <c r="D415" s="24"/>
      <c r="E415" s="59">
        <f t="shared" si="178"/>
        <v>0.2857142857142857</v>
      </c>
      <c r="F415" s="30">
        <f t="shared" si="179"/>
        <v>0.1111111111111111</v>
      </c>
      <c r="G415" s="30">
        <f t="shared" si="170"/>
        <v>0.1984126984126984</v>
      </c>
      <c r="H415" s="24"/>
      <c r="I415" s="23">
        <f t="shared" si="180"/>
        <v>0.48148148148148145</v>
      </c>
      <c r="J415" s="25">
        <f t="shared" si="181"/>
        <v>3.7037037037037035E-2</v>
      </c>
      <c r="K415" s="25">
        <f t="shared" si="171"/>
        <v>0.25925925925925924</v>
      </c>
      <c r="L415" s="24"/>
      <c r="M415" s="59">
        <f t="shared" si="182"/>
        <v>3.2258064516129031E-2</v>
      </c>
      <c r="N415" s="30">
        <f t="shared" si="183"/>
        <v>-3.2258064516129031E-2</v>
      </c>
      <c r="O415" s="30">
        <f t="shared" si="172"/>
        <v>0</v>
      </c>
      <c r="P415" s="26"/>
      <c r="Q415" s="25">
        <f t="shared" si="184"/>
        <v>-0.1111111111111111</v>
      </c>
      <c r="R415" s="25">
        <f t="shared" ref="R415" si="194">(S404-T404)/SUM(S404:T404)</f>
        <v>-7.6923076923076927E-2</v>
      </c>
      <c r="S415" s="25">
        <f t="shared" ref="S415" si="195">AVERAGE(Q415:R415)</f>
        <v>-9.4017094017094016E-2</v>
      </c>
      <c r="T415" s="24"/>
      <c r="U415" s="59">
        <f t="shared" si="186"/>
        <v>0.2</v>
      </c>
      <c r="V415" s="30">
        <f t="shared" si="187"/>
        <v>0</v>
      </c>
      <c r="W415" s="30">
        <f t="shared" si="188"/>
        <v>0.1</v>
      </c>
      <c r="X415" s="24"/>
      <c r="Y415" s="23">
        <f t="shared" si="189"/>
        <v>0.4</v>
      </c>
      <c r="Z415" s="25">
        <f t="shared" ref="Z415:Z416" si="196">(AA404-AB404)/SUM(AA404:AB404)</f>
        <v>0.42857142857142855</v>
      </c>
      <c r="AA415" s="25">
        <f t="shared" ref="AA415:AA416" si="197">AVERAGE(Y415:Z415)</f>
        <v>0.41428571428571426</v>
      </c>
      <c r="AB415" s="24"/>
      <c r="AC415" s="59">
        <f t="shared" si="191"/>
        <v>0.1111111111111111</v>
      </c>
      <c r="AD415" s="30">
        <f t="shared" si="192"/>
        <v>-0.18518518518518517</v>
      </c>
      <c r="AE415" s="30">
        <f t="shared" si="193"/>
        <v>-3.7037037037037035E-2</v>
      </c>
      <c r="AF415" s="26"/>
    </row>
    <row r="416" spans="1:32" ht="15" x14ac:dyDescent="0.2">
      <c r="A416" s="23"/>
      <c r="B416" s="25"/>
      <c r="C416" s="25"/>
      <c r="D416" s="24"/>
      <c r="E416" s="59"/>
      <c r="F416" s="30"/>
      <c r="G416" s="30"/>
      <c r="H416" s="24"/>
      <c r="I416" s="23"/>
      <c r="J416" s="25"/>
      <c r="K416" s="25"/>
      <c r="L416" s="24"/>
      <c r="M416" s="59"/>
      <c r="N416" s="30"/>
      <c r="O416" s="30"/>
      <c r="P416" s="26"/>
      <c r="Q416" s="25"/>
      <c r="R416" s="25"/>
      <c r="S416" s="25"/>
      <c r="T416" s="24"/>
      <c r="U416" s="59">
        <f t="shared" si="186"/>
        <v>-0.15384615384615385</v>
      </c>
      <c r="V416" s="30">
        <f t="shared" si="187"/>
        <v>-0.33333333333333331</v>
      </c>
      <c r="W416" s="30">
        <f t="shared" si="188"/>
        <v>-0.24358974358974358</v>
      </c>
      <c r="X416" s="24"/>
      <c r="Y416" s="23">
        <f t="shared" si="189"/>
        <v>0.30769230769230771</v>
      </c>
      <c r="Z416" s="25">
        <f t="shared" si="196"/>
        <v>0.2</v>
      </c>
      <c r="AA416" s="25">
        <f t="shared" si="197"/>
        <v>0.25384615384615383</v>
      </c>
      <c r="AB416" s="24"/>
      <c r="AC416" s="59">
        <f t="shared" si="191"/>
        <v>0.21428571428571427</v>
      </c>
      <c r="AD416" s="30">
        <f t="shared" si="192"/>
        <v>0</v>
      </c>
      <c r="AE416" s="30">
        <f t="shared" si="193"/>
        <v>0.10714285714285714</v>
      </c>
      <c r="AF416" s="26"/>
    </row>
    <row r="417" spans="1:32" ht="15" x14ac:dyDescent="0.2">
      <c r="A417" s="23"/>
      <c r="B417" s="25"/>
      <c r="C417" s="25"/>
      <c r="D417" s="24"/>
      <c r="E417" s="59"/>
      <c r="F417" s="30"/>
      <c r="G417" s="30"/>
      <c r="H417" s="24"/>
      <c r="I417" s="23"/>
      <c r="J417" s="25"/>
      <c r="K417" s="25"/>
      <c r="L417" s="24"/>
      <c r="M417" s="59"/>
      <c r="N417" s="30"/>
      <c r="O417" s="30"/>
      <c r="P417" s="26"/>
      <c r="Q417" s="25"/>
      <c r="R417" s="25"/>
      <c r="S417" s="25"/>
      <c r="T417" s="24"/>
      <c r="U417" s="59"/>
      <c r="V417" s="30"/>
      <c r="W417" s="30"/>
      <c r="X417" s="24"/>
      <c r="Y417" s="23"/>
      <c r="Z417" s="25"/>
      <c r="AA417" s="25"/>
      <c r="AB417" s="24"/>
      <c r="AC417" s="59"/>
      <c r="AD417" s="30"/>
      <c r="AE417" s="30"/>
      <c r="AF417" s="26"/>
    </row>
    <row r="418" spans="1:32" ht="15" x14ac:dyDescent="0.2">
      <c r="A418" s="23"/>
      <c r="B418" s="25"/>
      <c r="C418" s="25"/>
      <c r="D418" s="24"/>
      <c r="E418" s="59"/>
      <c r="F418" s="30"/>
      <c r="G418" s="30"/>
      <c r="H418" s="24"/>
      <c r="I418" s="23"/>
      <c r="J418" s="25"/>
      <c r="K418" s="25"/>
      <c r="L418" s="24"/>
      <c r="M418" s="59"/>
      <c r="N418" s="30"/>
      <c r="O418" s="30"/>
      <c r="P418" s="26"/>
      <c r="Q418" s="24"/>
      <c r="R418" s="24"/>
      <c r="S418" s="24"/>
      <c r="T418" s="24"/>
      <c r="U418" s="59"/>
      <c r="V418" s="30"/>
      <c r="W418" s="30"/>
      <c r="X418" s="24"/>
      <c r="Y418" s="28"/>
      <c r="Z418" s="24"/>
      <c r="AA418" s="24"/>
      <c r="AB418" s="24"/>
      <c r="AC418" s="59"/>
      <c r="AD418" s="30"/>
      <c r="AE418" s="30"/>
      <c r="AF418" s="26"/>
    </row>
    <row r="419" spans="1:32" ht="15" x14ac:dyDescent="0.2">
      <c r="A419" s="28"/>
      <c r="B419" s="24"/>
      <c r="C419" s="24"/>
      <c r="D419" s="24"/>
      <c r="E419" s="58"/>
      <c r="F419" s="24"/>
      <c r="G419" s="24"/>
      <c r="H419" s="25" t="s">
        <v>12</v>
      </c>
      <c r="I419" s="28"/>
      <c r="J419" s="24"/>
      <c r="K419" s="24"/>
      <c r="L419" s="24"/>
      <c r="M419" s="58"/>
      <c r="N419" s="24"/>
      <c r="O419" s="24"/>
      <c r="P419" s="26"/>
      <c r="Q419" s="24"/>
      <c r="R419" s="24"/>
      <c r="S419" s="24"/>
      <c r="T419" s="24"/>
      <c r="U419" s="58"/>
      <c r="V419" s="24"/>
      <c r="W419" s="24"/>
      <c r="X419" s="25" t="s">
        <v>12</v>
      </c>
      <c r="Y419" s="28"/>
      <c r="Z419" s="24"/>
      <c r="AA419" s="24"/>
      <c r="AB419" s="24"/>
      <c r="AC419" s="58"/>
      <c r="AD419" s="24"/>
      <c r="AE419" s="24"/>
      <c r="AF419" s="27" t="s">
        <v>12</v>
      </c>
    </row>
    <row r="420" spans="1:32" ht="15" x14ac:dyDescent="0.2">
      <c r="A420" s="28"/>
      <c r="B420" s="30" t="s">
        <v>55</v>
      </c>
      <c r="C420" s="2">
        <f>AVERAGE(C409:C419)</f>
        <v>0.18489968189827938</v>
      </c>
      <c r="D420" s="24"/>
      <c r="E420" s="57" t="s">
        <v>13</v>
      </c>
      <c r="F420" s="30" t="s">
        <v>55</v>
      </c>
      <c r="G420" s="2">
        <f>AVERAGE(G409:G419)</f>
        <v>0.16461988023082474</v>
      </c>
      <c r="H420" s="24"/>
      <c r="I420" s="28"/>
      <c r="J420" s="30" t="s">
        <v>55</v>
      </c>
      <c r="K420" s="99">
        <f>AVERAGE(K409:K419)</f>
        <v>-1.8178361848908482E-2</v>
      </c>
      <c r="L420" s="24"/>
      <c r="M420" s="57" t="s">
        <v>13</v>
      </c>
      <c r="N420" s="30" t="s">
        <v>55</v>
      </c>
      <c r="O420" s="99">
        <f>AVERAGE(O409:O419)</f>
        <v>9.5442218814020804E-2</v>
      </c>
      <c r="P420" s="26"/>
      <c r="Q420" s="24"/>
      <c r="R420" s="30" t="s">
        <v>55</v>
      </c>
      <c r="S420" s="99">
        <f>AVERAGE(S409:S419)</f>
        <v>-4.9422127422303612E-2</v>
      </c>
      <c r="T420" s="24"/>
      <c r="U420" s="57" t="s">
        <v>13</v>
      </c>
      <c r="V420" s="30" t="s">
        <v>55</v>
      </c>
      <c r="W420" s="99">
        <f>AVERAGE(W409:W419)</f>
        <v>-1.7972024526257489E-2</v>
      </c>
      <c r="X420" s="24"/>
      <c r="Y420" s="28"/>
      <c r="Z420" s="30" t="s">
        <v>55</v>
      </c>
      <c r="AA420" s="2">
        <f>AVERAGE(AA409:AA419)</f>
        <v>0.1174877705926093</v>
      </c>
      <c r="AB420" s="24"/>
      <c r="AC420" s="57" t="s">
        <v>13</v>
      </c>
      <c r="AD420" s="30" t="s">
        <v>55</v>
      </c>
      <c r="AE420" s="2">
        <f>AVERAGE(AE409:AE419)</f>
        <v>6.1071807111802261E-2</v>
      </c>
      <c r="AF420" s="26"/>
    </row>
    <row r="421" spans="1:32" ht="15" x14ac:dyDescent="0.2">
      <c r="A421" s="29"/>
      <c r="B421" s="30" t="s">
        <v>14</v>
      </c>
      <c r="C421" s="30">
        <f>STDEV(C409:C419)/SQRT(COUNT(C409:C419))</f>
        <v>6.5364109119674288E-2</v>
      </c>
      <c r="D421" s="30"/>
      <c r="E421" s="59"/>
      <c r="F421" s="30" t="s">
        <v>14</v>
      </c>
      <c r="G421" s="30">
        <f>STDEV(G409:G419)/SQRT(COUNT(G409:G419))</f>
        <v>4.0589470196782398E-2</v>
      </c>
      <c r="H421" s="24"/>
      <c r="I421" s="29"/>
      <c r="J421" s="30" t="s">
        <v>14</v>
      </c>
      <c r="K421" s="100">
        <f>STDEV(K409:K419)/SQRT(COUNT(K409:K419))</f>
        <v>8.3443585513119409E-2</v>
      </c>
      <c r="L421" s="30"/>
      <c r="M421" s="59"/>
      <c r="N421" s="30" t="s">
        <v>14</v>
      </c>
      <c r="O421" s="100">
        <f>STDEV(O409:O419)/SQRT(COUNT(O409:O419))</f>
        <v>4.3926259071666911E-2</v>
      </c>
      <c r="P421" s="26"/>
      <c r="Q421" s="30"/>
      <c r="R421" s="30" t="s">
        <v>14</v>
      </c>
      <c r="S421" s="100">
        <f>STDEV(S409:S419)/SQRT(COUNT(S409:S419))</f>
        <v>4.6860458722970386E-2</v>
      </c>
      <c r="T421" s="30"/>
      <c r="U421" s="59"/>
      <c r="V421" s="30" t="s">
        <v>14</v>
      </c>
      <c r="W421" s="100">
        <f>STDEV(W409:W419)/SQRT(COUNT(W409:W419))</f>
        <v>5.7203752848570655E-2</v>
      </c>
      <c r="X421" s="24"/>
      <c r="Y421" s="29"/>
      <c r="Z421" s="30" t="s">
        <v>14</v>
      </c>
      <c r="AA421" s="30">
        <f>STDEV(AA409:AA419)/SQRT(COUNT(AA409:AA419))</f>
        <v>7.4550123444357783E-2</v>
      </c>
      <c r="AB421" s="30"/>
      <c r="AC421" s="59"/>
      <c r="AD421" s="30" t="s">
        <v>14</v>
      </c>
      <c r="AE421" s="30">
        <f>STDEV(AE409:AE419)/SQRT(COUNT(AE409:AE419))</f>
        <v>5.4042981167255019E-2</v>
      </c>
      <c r="AF421" s="26"/>
    </row>
    <row r="422" spans="1:32" ht="16" thickBot="1" x14ac:dyDescent="0.25">
      <c r="A422" s="32"/>
      <c r="B422" s="33" t="s">
        <v>15</v>
      </c>
      <c r="C422" s="33">
        <f>COUNT(C409:C419)</f>
        <v>7</v>
      </c>
      <c r="D422" s="34"/>
      <c r="E422" s="61"/>
      <c r="F422" s="33" t="s">
        <v>15</v>
      </c>
      <c r="G422" s="33">
        <f>COUNT(G409:G419)</f>
        <v>7</v>
      </c>
      <c r="H422" s="34"/>
      <c r="I422" s="32"/>
      <c r="J422" s="33" t="s">
        <v>15</v>
      </c>
      <c r="K422" s="101">
        <f>COUNT(K409:K419)</f>
        <v>7</v>
      </c>
      <c r="L422" s="34"/>
      <c r="M422" s="61"/>
      <c r="N422" s="33" t="s">
        <v>15</v>
      </c>
      <c r="O422" s="101">
        <f>COUNT(O409:O419)</f>
        <v>7</v>
      </c>
      <c r="P422" s="35"/>
      <c r="Q422" s="34"/>
      <c r="R422" s="33" t="s">
        <v>15</v>
      </c>
      <c r="S422" s="101">
        <f>COUNT(S409:S419)</f>
        <v>7</v>
      </c>
      <c r="T422" s="34"/>
      <c r="U422" s="61"/>
      <c r="V422" s="33" t="s">
        <v>15</v>
      </c>
      <c r="W422" s="101">
        <f>COUNT(W409:W419)</f>
        <v>8</v>
      </c>
      <c r="X422" s="34"/>
      <c r="Y422" s="32"/>
      <c r="Z422" s="33" t="s">
        <v>15</v>
      </c>
      <c r="AA422" s="33">
        <f>COUNT(AA409:AA419)</f>
        <v>8</v>
      </c>
      <c r="AB422" s="34"/>
      <c r="AC422" s="61"/>
      <c r="AD422" s="33" t="s">
        <v>15</v>
      </c>
      <c r="AE422" s="33">
        <f>COUNT(AE409:AE419)</f>
        <v>8</v>
      </c>
      <c r="AF422" s="35"/>
    </row>
    <row r="423" spans="1:32" x14ac:dyDescent="0.15">
      <c r="A423" s="74" t="s">
        <v>54</v>
      </c>
      <c r="B423" s="75" t="s">
        <v>3</v>
      </c>
      <c r="C423" s="75" t="s">
        <v>4</v>
      </c>
      <c r="D423" s="120" t="s">
        <v>58</v>
      </c>
      <c r="E423" s="102" t="s">
        <v>60</v>
      </c>
      <c r="I423" s="118" t="s">
        <v>59</v>
      </c>
      <c r="J423" s="74" t="s">
        <v>54</v>
      </c>
      <c r="K423" s="75" t="s">
        <v>3</v>
      </c>
      <c r="L423" s="75" t="s">
        <v>4</v>
      </c>
    </row>
    <row r="424" spans="1:32" x14ac:dyDescent="0.15">
      <c r="A424" s="47">
        <v>20190618</v>
      </c>
      <c r="B424" s="47">
        <f>C409</f>
        <v>0.2689210950080515</v>
      </c>
      <c r="C424" s="47">
        <f t="shared" ref="C424:C430" si="198">G409</f>
        <v>0.2986111111111111</v>
      </c>
      <c r="D424" s="121"/>
      <c r="I424" s="119"/>
      <c r="J424" s="47">
        <v>20190618</v>
      </c>
      <c r="K424" s="47">
        <f>B424</f>
        <v>0.2689210950080515</v>
      </c>
      <c r="L424" s="47">
        <f>C424</f>
        <v>0.2986111111111111</v>
      </c>
    </row>
    <row r="425" spans="1:32" ht="15" x14ac:dyDescent="0.2">
      <c r="A425" s="47"/>
      <c r="B425" s="47">
        <f>C410</f>
        <v>7.6923076923076927E-2</v>
      </c>
      <c r="C425" s="47">
        <f t="shared" si="198"/>
        <v>5.1724137931034482E-2</v>
      </c>
      <c r="D425" s="121"/>
      <c r="H425" s="30"/>
      <c r="I425" s="119"/>
      <c r="J425" s="47"/>
      <c r="K425" s="47">
        <f t="shared" ref="K425:K461" si="199">B425</f>
        <v>7.6923076923076927E-2</v>
      </c>
      <c r="L425" s="47">
        <f t="shared" ref="L425:L461" si="200">C425</f>
        <v>5.1724137931034482E-2</v>
      </c>
    </row>
    <row r="426" spans="1:32" ht="15" x14ac:dyDescent="0.2">
      <c r="A426" s="47"/>
      <c r="B426" s="47">
        <f>C411</f>
        <v>-8.9230769230769225E-2</v>
      </c>
      <c r="C426" s="47">
        <f t="shared" si="198"/>
        <v>0.27380952380952378</v>
      </c>
      <c r="D426" s="121"/>
      <c r="H426" s="30"/>
      <c r="I426" s="119"/>
      <c r="J426" s="47"/>
      <c r="K426" s="47">
        <f t="shared" si="199"/>
        <v>-8.9230769230769225E-2</v>
      </c>
      <c r="L426" s="47">
        <f t="shared" si="200"/>
        <v>0.27380952380952378</v>
      </c>
    </row>
    <row r="427" spans="1:32" ht="15" x14ac:dyDescent="0.2">
      <c r="A427" s="47"/>
      <c r="B427" s="47">
        <f t="shared" ref="B427:B430" si="201">C412</f>
        <v>8.4175084175084167E-2</v>
      </c>
      <c r="C427" s="47">
        <f t="shared" si="198"/>
        <v>5.3050397877984073E-3</v>
      </c>
      <c r="D427" s="121"/>
      <c r="H427" s="30"/>
      <c r="I427" s="119"/>
      <c r="J427" s="47"/>
      <c r="K427" s="47">
        <f t="shared" si="199"/>
        <v>8.4175084175084167E-2</v>
      </c>
      <c r="L427" s="47">
        <f t="shared" si="200"/>
        <v>5.3050397877984073E-3</v>
      </c>
    </row>
    <row r="428" spans="1:32" ht="15" x14ac:dyDescent="0.2">
      <c r="A428" s="47"/>
      <c r="B428" s="47">
        <f t="shared" si="201"/>
        <v>0.26060606060606062</v>
      </c>
      <c r="C428" s="47">
        <f t="shared" si="198"/>
        <v>0.16666666666666666</v>
      </c>
      <c r="D428" s="121"/>
      <c r="H428" s="30"/>
      <c r="I428" s="119"/>
      <c r="J428" s="47"/>
      <c r="K428" s="47">
        <f t="shared" si="199"/>
        <v>0.26060606060606062</v>
      </c>
      <c r="L428" s="47">
        <f t="shared" si="200"/>
        <v>0.16666666666666666</v>
      </c>
    </row>
    <row r="429" spans="1:32" x14ac:dyDescent="0.15">
      <c r="A429" s="47"/>
      <c r="B429" s="47">
        <f t="shared" si="201"/>
        <v>0.25290322580645164</v>
      </c>
      <c r="C429" s="47">
        <f t="shared" si="198"/>
        <v>0.1578099838969404</v>
      </c>
      <c r="D429" s="121"/>
      <c r="I429" s="119"/>
      <c r="J429" s="47"/>
      <c r="K429" s="47">
        <f t="shared" si="199"/>
        <v>0.25290322580645164</v>
      </c>
      <c r="L429" s="47">
        <f t="shared" si="200"/>
        <v>0.1578099838969404</v>
      </c>
    </row>
    <row r="430" spans="1:32" x14ac:dyDescent="0.15">
      <c r="A430" s="47"/>
      <c r="B430" s="47">
        <f t="shared" si="201"/>
        <v>0.44000000000000006</v>
      </c>
      <c r="C430" s="47">
        <f t="shared" si="198"/>
        <v>0.1984126984126984</v>
      </c>
      <c r="D430" s="121"/>
      <c r="I430" s="119"/>
      <c r="J430" s="47"/>
      <c r="K430" s="47">
        <f t="shared" si="199"/>
        <v>0.44000000000000006</v>
      </c>
      <c r="L430" s="47">
        <f t="shared" si="200"/>
        <v>0.1984126984126984</v>
      </c>
    </row>
    <row r="431" spans="1:32" x14ac:dyDescent="0.15">
      <c r="A431" s="47"/>
      <c r="B431" s="47"/>
      <c r="C431" s="47"/>
      <c r="D431" s="121"/>
      <c r="I431" s="119"/>
      <c r="J431" s="47"/>
      <c r="K431" s="47"/>
      <c r="L431" s="47"/>
    </row>
    <row r="432" spans="1:32" x14ac:dyDescent="0.15">
      <c r="A432" s="47"/>
      <c r="B432" s="47"/>
      <c r="C432" s="47"/>
      <c r="J432" s="47"/>
      <c r="K432" s="47"/>
      <c r="L432" s="47"/>
    </row>
    <row r="433" spans="1:12" x14ac:dyDescent="0.15">
      <c r="A433" s="47"/>
      <c r="B433" s="47"/>
      <c r="C433" s="47"/>
      <c r="J433" s="47"/>
      <c r="K433" s="47"/>
      <c r="L433" s="47"/>
    </row>
    <row r="434" spans="1:12" x14ac:dyDescent="0.15">
      <c r="A434" s="98">
        <v>20190619</v>
      </c>
      <c r="B434" s="98">
        <f>K409</f>
        <v>0.22341696535244923</v>
      </c>
      <c r="C434" s="98">
        <f>O409</f>
        <v>4.6666666666666662E-2</v>
      </c>
      <c r="J434" s="47"/>
      <c r="K434" s="47"/>
      <c r="L434" s="47"/>
    </row>
    <row r="435" spans="1:12" x14ac:dyDescent="0.15">
      <c r="A435" s="98"/>
      <c r="B435" s="98">
        <f t="shared" ref="B435:B440" si="202">K410</f>
        <v>-0.38827838827838823</v>
      </c>
      <c r="C435" s="98">
        <f t="shared" ref="C435:C440" si="203">O410</f>
        <v>8.7542087542087546E-2</v>
      </c>
      <c r="J435" s="47"/>
      <c r="K435" s="47"/>
      <c r="L435" s="47"/>
    </row>
    <row r="436" spans="1:12" x14ac:dyDescent="0.15">
      <c r="A436" s="98"/>
      <c r="B436" s="98">
        <f t="shared" si="202"/>
        <v>-9.2592592592592587E-2</v>
      </c>
      <c r="C436" s="98">
        <f t="shared" si="203"/>
        <v>5.1724137931034482E-2</v>
      </c>
      <c r="J436" s="47"/>
      <c r="K436" s="47"/>
      <c r="L436" s="47"/>
    </row>
    <row r="437" spans="1:12" x14ac:dyDescent="0.15">
      <c r="A437" s="98"/>
      <c r="B437" s="98">
        <f t="shared" si="202"/>
        <v>-9.0804597701149431E-2</v>
      </c>
      <c r="C437" s="98">
        <f t="shared" si="203"/>
        <v>-3.0344827586206907E-2</v>
      </c>
      <c r="J437" s="47"/>
      <c r="K437" s="47"/>
      <c r="L437" s="47"/>
    </row>
    <row r="438" spans="1:12" x14ac:dyDescent="0.15">
      <c r="A438" s="98"/>
      <c r="B438" s="98">
        <f t="shared" si="202"/>
        <v>-8.7356321839080459E-2</v>
      </c>
      <c r="C438" s="98">
        <f t="shared" si="203"/>
        <v>0.26041666666666663</v>
      </c>
      <c r="J438" s="47"/>
      <c r="K438" s="47"/>
      <c r="L438" s="47"/>
    </row>
    <row r="439" spans="1:12" x14ac:dyDescent="0.15">
      <c r="A439" s="98"/>
      <c r="B439" s="98">
        <f t="shared" si="202"/>
        <v>4.9107142857142863E-2</v>
      </c>
      <c r="C439" s="98">
        <f t="shared" si="203"/>
        <v>0.25209080047789723</v>
      </c>
      <c r="J439" s="47"/>
      <c r="K439" s="47"/>
      <c r="L439" s="47"/>
    </row>
    <row r="440" spans="1:12" x14ac:dyDescent="0.15">
      <c r="A440" s="98"/>
      <c r="B440" s="98">
        <f t="shared" si="202"/>
        <v>0.25925925925925924</v>
      </c>
      <c r="C440" s="98">
        <f t="shared" si="203"/>
        <v>0</v>
      </c>
      <c r="J440" s="47"/>
      <c r="K440" s="47"/>
      <c r="L440" s="47"/>
    </row>
    <row r="441" spans="1:12" x14ac:dyDescent="0.15">
      <c r="A441" s="98"/>
      <c r="B441" s="98"/>
      <c r="C441" s="98"/>
      <c r="J441" s="47"/>
      <c r="K441" s="47"/>
      <c r="L441" s="47"/>
    </row>
    <row r="442" spans="1:12" x14ac:dyDescent="0.15">
      <c r="A442" s="98"/>
      <c r="B442" s="98"/>
      <c r="C442" s="98"/>
      <c r="J442" s="47"/>
      <c r="K442" s="47"/>
      <c r="L442" s="47"/>
    </row>
    <row r="443" spans="1:12" x14ac:dyDescent="0.15">
      <c r="A443" s="47"/>
      <c r="B443" s="47"/>
      <c r="C443" s="47"/>
      <c r="J443" s="47"/>
      <c r="K443" s="47"/>
      <c r="L443" s="47"/>
    </row>
    <row r="444" spans="1:12" x14ac:dyDescent="0.15">
      <c r="A444" s="98">
        <v>20190621</v>
      </c>
      <c r="B444" s="98">
        <f>S409</f>
        <v>-2.873563218390815E-3</v>
      </c>
      <c r="C444" s="98">
        <f>W409</f>
        <v>5.6971514242878558E-2</v>
      </c>
      <c r="J444" s="47"/>
      <c r="K444" s="47"/>
      <c r="L444" s="47"/>
    </row>
    <row r="445" spans="1:12" x14ac:dyDescent="0.15">
      <c r="A445" s="98"/>
      <c r="B445" s="98">
        <f t="shared" ref="B445:B449" si="204">S410</f>
        <v>5.9354838709677435E-2</v>
      </c>
      <c r="C445" s="98">
        <f t="shared" ref="C445:C449" si="205">W410</f>
        <v>-1.9585253456221197E-2</v>
      </c>
      <c r="J445" s="47"/>
      <c r="K445" s="47"/>
      <c r="L445" s="47"/>
    </row>
    <row r="446" spans="1:12" x14ac:dyDescent="0.15">
      <c r="A446" s="98"/>
      <c r="B446" s="98">
        <f t="shared" si="204"/>
        <v>-0.12916666666666665</v>
      </c>
      <c r="C446" s="98">
        <f t="shared" si="205"/>
        <v>0.19478908188585609</v>
      </c>
      <c r="J446" s="47"/>
      <c r="K446" s="47"/>
      <c r="L446" s="47"/>
    </row>
    <row r="447" spans="1:12" x14ac:dyDescent="0.15">
      <c r="A447" s="98"/>
      <c r="B447" s="98">
        <f t="shared" si="204"/>
        <v>-0.24403183023872679</v>
      </c>
      <c r="C447" s="98">
        <f t="shared" si="205"/>
        <v>0.11724137931034484</v>
      </c>
      <c r="J447" s="47"/>
      <c r="K447" s="47"/>
      <c r="L447" s="47"/>
    </row>
    <row r="448" spans="1:12" x14ac:dyDescent="0.15">
      <c r="A448" s="98"/>
      <c r="B448" s="98">
        <f t="shared" si="204"/>
        <v>0.12888198757763975</v>
      </c>
      <c r="C448" s="98">
        <f t="shared" si="205"/>
        <v>-0.18055555555555555</v>
      </c>
      <c r="J448" s="47"/>
      <c r="K448" s="47"/>
      <c r="L448" s="47"/>
    </row>
    <row r="449" spans="1:19" x14ac:dyDescent="0.15">
      <c r="A449" s="98"/>
      <c r="B449" s="98">
        <f t="shared" si="204"/>
        <v>-6.4102564102564125E-2</v>
      </c>
      <c r="C449" s="98">
        <f t="shared" si="205"/>
        <v>-0.16904761904761906</v>
      </c>
      <c r="J449" s="47"/>
      <c r="K449" s="47"/>
      <c r="L449" s="47"/>
    </row>
    <row r="450" spans="1:19" x14ac:dyDescent="0.15">
      <c r="A450" s="98"/>
      <c r="B450" s="98">
        <f>S415</f>
        <v>-9.4017094017094016E-2</v>
      </c>
      <c r="C450" s="98">
        <f>W415</f>
        <v>0.1</v>
      </c>
      <c r="J450" s="47"/>
      <c r="K450" s="47"/>
      <c r="L450" s="47"/>
    </row>
    <row r="451" spans="1:19" x14ac:dyDescent="0.15">
      <c r="A451" s="98"/>
      <c r="B451" s="98"/>
      <c r="C451" s="98">
        <f>W416</f>
        <v>-0.24358974358974358</v>
      </c>
      <c r="J451" s="47"/>
      <c r="K451" s="47"/>
      <c r="L451" s="47"/>
    </row>
    <row r="452" spans="1:19" ht="28" x14ac:dyDescent="0.15">
      <c r="A452" s="98"/>
      <c r="B452" s="98"/>
      <c r="C452" s="98"/>
      <c r="J452" s="47"/>
      <c r="K452" s="47"/>
      <c r="L452" s="47"/>
      <c r="N452" s="107" t="s">
        <v>68</v>
      </c>
      <c r="Q452" s="107" t="s">
        <v>82</v>
      </c>
      <c r="R452" s="111"/>
      <c r="S452" s="111"/>
    </row>
    <row r="453" spans="1:19" x14ac:dyDescent="0.15">
      <c r="A453" s="47"/>
      <c r="B453" s="47"/>
      <c r="C453" s="47"/>
      <c r="J453" s="47"/>
      <c r="K453" s="47"/>
      <c r="L453" s="47"/>
      <c r="N453" s="107" t="s">
        <v>61</v>
      </c>
      <c r="O453" s="109" t="s">
        <v>75</v>
      </c>
      <c r="Q453" s="107" t="s">
        <v>83</v>
      </c>
      <c r="R453" s="111">
        <v>0.95340000000000003</v>
      </c>
      <c r="S453" s="111">
        <v>0.92190000000000005</v>
      </c>
    </row>
    <row r="454" spans="1:19" x14ac:dyDescent="0.15">
      <c r="A454" s="47">
        <v>20190627</v>
      </c>
      <c r="B454" s="47">
        <f>AA409</f>
        <v>-0.17619047619047618</v>
      </c>
      <c r="C454" s="47">
        <f>AE409</f>
        <v>2.2321428571428575E-2</v>
      </c>
      <c r="J454" s="47">
        <v>20190627</v>
      </c>
      <c r="K454" s="47">
        <f t="shared" si="199"/>
        <v>-0.17619047619047618</v>
      </c>
      <c r="L454" s="47">
        <f t="shared" si="200"/>
        <v>2.2321428571428575E-2</v>
      </c>
      <c r="N454" s="107" t="s">
        <v>63</v>
      </c>
      <c r="O454" s="109">
        <v>0.25740000000000002</v>
      </c>
      <c r="Q454" s="107" t="s">
        <v>63</v>
      </c>
      <c r="R454" s="111">
        <v>0.57999999999999996</v>
      </c>
      <c r="S454" s="111">
        <v>0.20580000000000001</v>
      </c>
    </row>
    <row r="455" spans="1:19" ht="28" x14ac:dyDescent="0.15">
      <c r="A455" s="47"/>
      <c r="B455" s="47">
        <f t="shared" ref="B455:B461" si="206">AA410</f>
        <v>0.32</v>
      </c>
      <c r="C455" s="47">
        <f t="shared" ref="C455:C461" si="207">AE410</f>
        <v>-6.6997518610421844E-2</v>
      </c>
      <c r="J455" s="47"/>
      <c r="K455" s="47">
        <f t="shared" si="199"/>
        <v>0.32</v>
      </c>
      <c r="L455" s="47">
        <f t="shared" si="200"/>
        <v>-6.6997518610421844E-2</v>
      </c>
      <c r="N455" s="107" t="s">
        <v>64</v>
      </c>
      <c r="O455" s="109" t="s">
        <v>65</v>
      </c>
      <c r="Q455" s="107" t="s">
        <v>84</v>
      </c>
      <c r="R455" s="111" t="s">
        <v>73</v>
      </c>
      <c r="S455" s="111" t="s">
        <v>73</v>
      </c>
    </row>
    <row r="456" spans="1:19" ht="28" x14ac:dyDescent="0.15">
      <c r="A456" s="47"/>
      <c r="B456" s="47">
        <f t="shared" si="206"/>
        <v>2.4285714285714285E-2</v>
      </c>
      <c r="C456" s="47">
        <f t="shared" si="207"/>
        <v>-3.5353535353535359E-2</v>
      </c>
      <c r="J456" s="47"/>
      <c r="K456" s="47">
        <f t="shared" si="199"/>
        <v>2.4285714285714285E-2</v>
      </c>
      <c r="L456" s="47">
        <f t="shared" si="200"/>
        <v>-3.5353535353535359E-2</v>
      </c>
      <c r="N456" s="107" t="s">
        <v>66</v>
      </c>
      <c r="O456" s="109" t="s">
        <v>67</v>
      </c>
      <c r="Q456" s="107" t="s">
        <v>64</v>
      </c>
      <c r="R456" s="111" t="s">
        <v>65</v>
      </c>
      <c r="S456" s="111" t="s">
        <v>65</v>
      </c>
    </row>
    <row r="457" spans="1:19" x14ac:dyDescent="0.15">
      <c r="A457" s="47"/>
      <c r="B457" s="47">
        <f t="shared" si="206"/>
        <v>6.9124423963133619E-2</v>
      </c>
      <c r="C457" s="47">
        <f t="shared" si="207"/>
        <v>0.25791855203619907</v>
      </c>
      <c r="J457" s="47"/>
      <c r="K457" s="47">
        <f t="shared" si="199"/>
        <v>6.9124423963133619E-2</v>
      </c>
      <c r="L457" s="47">
        <f t="shared" si="200"/>
        <v>0.25791855203619907</v>
      </c>
    </row>
    <row r="458" spans="1:19" x14ac:dyDescent="0.15">
      <c r="A458" s="47"/>
      <c r="B458" s="47">
        <f t="shared" si="206"/>
        <v>-0.13468013468013468</v>
      </c>
      <c r="C458" s="47">
        <f t="shared" si="207"/>
        <v>-7.8260869565217397E-2</v>
      </c>
      <c r="J458" s="47"/>
      <c r="K458" s="47">
        <f t="shared" si="199"/>
        <v>-0.13468013468013468</v>
      </c>
      <c r="L458" s="47">
        <f t="shared" si="200"/>
        <v>-7.8260869565217397E-2</v>
      </c>
    </row>
    <row r="459" spans="1:19" x14ac:dyDescent="0.15">
      <c r="A459" s="47"/>
      <c r="B459" s="47">
        <f t="shared" si="206"/>
        <v>0.16923076923076921</v>
      </c>
      <c r="C459" s="47">
        <f t="shared" si="207"/>
        <v>0.3188405797101449</v>
      </c>
      <c r="J459" s="47"/>
      <c r="K459" s="47">
        <f t="shared" si="199"/>
        <v>0.16923076923076921</v>
      </c>
      <c r="L459" s="47">
        <f t="shared" si="200"/>
        <v>0.3188405797101449</v>
      </c>
    </row>
    <row r="460" spans="1:19" x14ac:dyDescent="0.15">
      <c r="A460" s="47"/>
      <c r="B460" s="47">
        <f t="shared" si="206"/>
        <v>0.41428571428571426</v>
      </c>
      <c r="C460" s="47">
        <f t="shared" si="207"/>
        <v>-3.7037037037037035E-2</v>
      </c>
      <c r="J460" s="47"/>
      <c r="K460" s="47">
        <f t="shared" si="199"/>
        <v>0.41428571428571426</v>
      </c>
      <c r="L460" s="47">
        <f t="shared" si="200"/>
        <v>-3.7037037037037035E-2</v>
      </c>
    </row>
    <row r="461" spans="1:19" x14ac:dyDescent="0.15">
      <c r="A461" s="47"/>
      <c r="B461" s="47">
        <f t="shared" si="206"/>
        <v>0.25384615384615383</v>
      </c>
      <c r="C461" s="47">
        <f t="shared" si="207"/>
        <v>0.10714285714285714</v>
      </c>
      <c r="J461" s="47"/>
      <c r="K461" s="47">
        <f t="shared" si="199"/>
        <v>0.25384615384615383</v>
      </c>
      <c r="L461" s="47">
        <f t="shared" si="200"/>
        <v>0.10714285714285714</v>
      </c>
    </row>
    <row r="462" spans="1:19" x14ac:dyDescent="0.15">
      <c r="A462" s="47"/>
      <c r="B462" s="47"/>
      <c r="C462" s="47"/>
      <c r="J462" s="47"/>
      <c r="K462" s="47"/>
      <c r="L462" s="47"/>
    </row>
    <row r="463" spans="1:19" x14ac:dyDescent="0.15">
      <c r="A463" s="47"/>
      <c r="B463" s="47"/>
      <c r="C463" s="47"/>
      <c r="J463" s="47"/>
      <c r="K463" s="47"/>
      <c r="L463" s="47"/>
    </row>
    <row r="464" spans="1:19" x14ac:dyDescent="0.15">
      <c r="A464" s="75" t="s">
        <v>11</v>
      </c>
      <c r="B464" s="76">
        <f>AVERAGE(B424:B463)</f>
        <v>6.0724017694149854E-2</v>
      </c>
      <c r="C464" s="76">
        <f>AVERAGE(C424:C463)</f>
        <v>7.2174431799942568E-2</v>
      </c>
      <c r="J464" s="75" t="s">
        <v>11</v>
      </c>
      <c r="K464" s="76">
        <f>AVERAGE(K424:K463)</f>
        <v>0.14894666253525532</v>
      </c>
      <c r="L464" s="76">
        <f>AVERAGE(L424:L463)</f>
        <v>0.10939424123401277</v>
      </c>
    </row>
    <row r="465" spans="1:12" ht="15" x14ac:dyDescent="0.2">
      <c r="A465" s="75" t="s">
        <v>14</v>
      </c>
      <c r="B465" s="77">
        <f>STDEV(B424:B463)/SQRT(COUNT(B424:B463))</f>
        <v>3.7429100393103328E-2</v>
      </c>
      <c r="C465" s="77">
        <f>STDEV(C424:C463)/SQRT(COUNT(C424:C463))</f>
        <v>2.6838129145826926E-2</v>
      </c>
      <c r="J465" s="75" t="s">
        <v>14</v>
      </c>
      <c r="K465" s="77">
        <f>STDEV(K424:K463)/SQRT(COUNT(K424:K463))</f>
        <v>4.9166461998356573E-2</v>
      </c>
      <c r="L465" s="77">
        <f>STDEV(L424:L463)/SQRT(COUNT(L424:L463))</f>
        <v>3.604103659144383E-2</v>
      </c>
    </row>
    <row r="466" spans="1:12" x14ac:dyDescent="0.15">
      <c r="A466" s="75" t="s">
        <v>15</v>
      </c>
      <c r="B466" s="76">
        <f>COUNT(B424:B463)</f>
        <v>29</v>
      </c>
      <c r="C466" s="76">
        <f>COUNT(C424:C463)</f>
        <v>30</v>
      </c>
      <c r="J466" s="75" t="s">
        <v>15</v>
      </c>
      <c r="K466" s="76">
        <f>COUNT(K424:K463)</f>
        <v>15</v>
      </c>
      <c r="L466" s="76">
        <f>COUNT(L424:L463)</f>
        <v>15</v>
      </c>
    </row>
    <row r="467" spans="1:12" x14ac:dyDescent="0.15">
      <c r="A467" s="75" t="s">
        <v>56</v>
      </c>
      <c r="B467" s="76">
        <f>TTEST(B424:B463,B424:B463,2,2)</f>
        <v>1</v>
      </c>
      <c r="C467" s="76">
        <f>TTEST(B424:B463,C424:C463,2,2)</f>
        <v>0.803540597405907</v>
      </c>
      <c r="J467" s="75" t="s">
        <v>56</v>
      </c>
      <c r="K467" s="76">
        <f>TTEST(K424:K463,K424:K463,2,2)</f>
        <v>1</v>
      </c>
      <c r="L467" s="76">
        <f>TTEST(K424:K463,L424:L463,2,2)</f>
        <v>0.52174728296576467</v>
      </c>
    </row>
  </sheetData>
  <mergeCells count="56">
    <mergeCell ref="I307:I315"/>
    <mergeCell ref="D231:D239"/>
    <mergeCell ref="D423:D431"/>
    <mergeCell ref="I423:I431"/>
    <mergeCell ref="BE279:BH279"/>
    <mergeCell ref="BI279:BL279"/>
    <mergeCell ref="AG279:AJ279"/>
    <mergeCell ref="AK279:AN279"/>
    <mergeCell ref="AO279:AR279"/>
    <mergeCell ref="AS279:AV279"/>
    <mergeCell ref="AW279:AZ279"/>
    <mergeCell ref="BA279:BD279"/>
    <mergeCell ref="Y203:AB203"/>
    <mergeCell ref="AC203:AF203"/>
    <mergeCell ref="Y279:AB279"/>
    <mergeCell ref="AC279:AF279"/>
    <mergeCell ref="Y395:AB395"/>
    <mergeCell ref="AC395:AF395"/>
    <mergeCell ref="M203:P203"/>
    <mergeCell ref="Q203:T203"/>
    <mergeCell ref="U395:X395"/>
    <mergeCell ref="A279:D279"/>
    <mergeCell ref="E279:H279"/>
    <mergeCell ref="I279:L279"/>
    <mergeCell ref="M279:P279"/>
    <mergeCell ref="Q279:T279"/>
    <mergeCell ref="U279:X279"/>
    <mergeCell ref="A395:D395"/>
    <mergeCell ref="E395:H395"/>
    <mergeCell ref="I395:L395"/>
    <mergeCell ref="M395:P395"/>
    <mergeCell ref="Q395:T395"/>
    <mergeCell ref="I231:I239"/>
    <mergeCell ref="D307:D315"/>
    <mergeCell ref="A71:D71"/>
    <mergeCell ref="E71:H71"/>
    <mergeCell ref="I71:L71"/>
    <mergeCell ref="A203:D203"/>
    <mergeCell ref="E203:H203"/>
    <mergeCell ref="I203:L203"/>
    <mergeCell ref="M71:P71"/>
    <mergeCell ref="Q71:T71"/>
    <mergeCell ref="U71:X71"/>
    <mergeCell ref="U203:X203"/>
    <mergeCell ref="A5:D5"/>
    <mergeCell ref="E5:H5"/>
    <mergeCell ref="I5:L5"/>
    <mergeCell ref="M5:P5"/>
    <mergeCell ref="Q5:T5"/>
    <mergeCell ref="U5:X5"/>
    <mergeCell ref="A137:D137"/>
    <mergeCell ref="E137:H137"/>
    <mergeCell ref="I137:L137"/>
    <mergeCell ref="M137:P137"/>
    <mergeCell ref="Q137:T137"/>
    <mergeCell ref="U137:X13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BE422-EF97-E649-A7BA-F9C83DB1FFF5}">
  <dimension ref="A1:BL440"/>
  <sheetViews>
    <sheetView tabSelected="1" topLeftCell="A264" workbookViewId="0">
      <selection activeCell="K331" sqref="K331"/>
    </sheetView>
  </sheetViews>
  <sheetFormatPr baseColWidth="10" defaultRowHeight="14" x14ac:dyDescent="0.15"/>
  <cols>
    <col min="5" max="5" width="14.5" customWidth="1"/>
    <col min="8" max="8" width="16.6640625" customWidth="1"/>
  </cols>
  <sheetData>
    <row r="1" spans="1:24" s="12" customFormat="1" x14ac:dyDescent="0.15">
      <c r="A1" s="12" t="s">
        <v>57</v>
      </c>
    </row>
    <row r="3" spans="1:24" s="14" customFormat="1" ht="17" thickBot="1" x14ac:dyDescent="0.25">
      <c r="A3" s="13" t="s">
        <v>47</v>
      </c>
      <c r="B3" s="13"/>
      <c r="C3" s="13"/>
      <c r="D3" s="13"/>
      <c r="E3" s="13"/>
      <c r="F3" s="13"/>
      <c r="G3" s="13"/>
    </row>
    <row r="4" spans="1:24" ht="16" thickBot="1" x14ac:dyDescent="0.25">
      <c r="A4" s="42" t="s">
        <v>40</v>
      </c>
      <c r="B4" s="36"/>
      <c r="C4" s="36"/>
      <c r="D4" s="36"/>
      <c r="E4" s="36"/>
      <c r="F4" s="36"/>
      <c r="G4" s="36"/>
      <c r="H4" s="37"/>
      <c r="I4" s="42" t="s">
        <v>39</v>
      </c>
      <c r="J4" s="36"/>
      <c r="K4" s="36"/>
      <c r="L4" s="36"/>
      <c r="M4" s="36"/>
      <c r="N4" s="36"/>
      <c r="O4" s="36"/>
      <c r="P4" s="37"/>
      <c r="Q4" s="63"/>
      <c r="R4" s="64"/>
      <c r="S4" s="64"/>
      <c r="T4" s="64"/>
      <c r="U4" s="64"/>
      <c r="V4" s="64"/>
      <c r="W4" s="64"/>
      <c r="X4" s="65"/>
    </row>
    <row r="5" spans="1:24" ht="15" x14ac:dyDescent="0.2">
      <c r="A5" s="122" t="s">
        <v>3</v>
      </c>
      <c r="B5" s="123"/>
      <c r="C5" s="123"/>
      <c r="D5" s="123"/>
      <c r="E5" s="124" t="s">
        <v>4</v>
      </c>
      <c r="F5" s="123"/>
      <c r="G5" s="123"/>
      <c r="H5" s="125"/>
      <c r="I5" s="116" t="s">
        <v>3</v>
      </c>
      <c r="J5" s="114"/>
      <c r="K5" s="114"/>
      <c r="L5" s="114"/>
      <c r="M5" s="113" t="s">
        <v>4</v>
      </c>
      <c r="N5" s="114"/>
      <c r="O5" s="114"/>
      <c r="P5" s="115"/>
      <c r="Q5" s="116"/>
      <c r="R5" s="114"/>
      <c r="S5" s="114"/>
      <c r="T5" s="117"/>
      <c r="U5" s="114"/>
      <c r="V5" s="114"/>
      <c r="W5" s="114"/>
      <c r="X5" s="115"/>
    </row>
    <row r="6" spans="1:24" ht="15" x14ac:dyDescent="0.2">
      <c r="A6" s="23" t="s">
        <v>5</v>
      </c>
      <c r="B6" s="24"/>
      <c r="C6" s="25" t="s">
        <v>6</v>
      </c>
      <c r="D6" s="24"/>
      <c r="E6" s="57" t="s">
        <v>5</v>
      </c>
      <c r="F6" s="24"/>
      <c r="G6" s="25" t="s">
        <v>6</v>
      </c>
      <c r="H6" s="26"/>
      <c r="I6" s="23" t="s">
        <v>5</v>
      </c>
      <c r="J6" s="24"/>
      <c r="K6" s="25" t="s">
        <v>6</v>
      </c>
      <c r="L6" s="24"/>
      <c r="M6" s="57" t="s">
        <v>5</v>
      </c>
      <c r="N6" s="24"/>
      <c r="O6" s="25" t="s">
        <v>6</v>
      </c>
      <c r="P6" s="26"/>
      <c r="Q6" s="23"/>
      <c r="R6" s="24"/>
      <c r="S6" s="25"/>
      <c r="T6" s="38"/>
      <c r="U6" s="25"/>
      <c r="V6" s="24"/>
      <c r="W6" s="25"/>
      <c r="X6" s="26"/>
    </row>
    <row r="7" spans="1:24" ht="15" x14ac:dyDescent="0.2">
      <c r="A7" s="23" t="s">
        <v>7</v>
      </c>
      <c r="B7" s="25" t="s">
        <v>8</v>
      </c>
      <c r="C7" s="25" t="s">
        <v>7</v>
      </c>
      <c r="D7" s="25" t="s">
        <v>8</v>
      </c>
      <c r="E7" s="57" t="s">
        <v>7</v>
      </c>
      <c r="F7" s="25" t="s">
        <v>8</v>
      </c>
      <c r="G7" s="25" t="s">
        <v>7</v>
      </c>
      <c r="H7" s="27" t="s">
        <v>8</v>
      </c>
      <c r="I7" s="23" t="s">
        <v>7</v>
      </c>
      <c r="J7" s="25" t="s">
        <v>8</v>
      </c>
      <c r="K7" s="25" t="s">
        <v>7</v>
      </c>
      <c r="L7" s="25" t="s">
        <v>8</v>
      </c>
      <c r="M7" s="57" t="s">
        <v>7</v>
      </c>
      <c r="N7" s="25" t="s">
        <v>8</v>
      </c>
      <c r="O7" s="25" t="s">
        <v>7</v>
      </c>
      <c r="P7" s="27" t="s">
        <v>8</v>
      </c>
      <c r="Q7" s="23"/>
      <c r="R7" s="25"/>
      <c r="S7" s="25"/>
      <c r="T7" s="39"/>
      <c r="U7" s="25"/>
      <c r="V7" s="25"/>
      <c r="W7" s="25"/>
      <c r="X7" s="27"/>
    </row>
    <row r="8" spans="1:24" ht="15" x14ac:dyDescent="0.2">
      <c r="A8" s="80">
        <v>9</v>
      </c>
      <c r="B8" s="9">
        <v>5</v>
      </c>
      <c r="C8" s="9">
        <v>15</v>
      </c>
      <c r="D8" s="9">
        <v>10</v>
      </c>
      <c r="E8" s="4">
        <v>7</v>
      </c>
      <c r="F8" s="4">
        <v>8</v>
      </c>
      <c r="G8" s="4">
        <v>13</v>
      </c>
      <c r="H8" s="81">
        <v>7</v>
      </c>
      <c r="I8" s="6">
        <v>7</v>
      </c>
      <c r="J8" s="6">
        <v>15</v>
      </c>
      <c r="K8" s="6">
        <v>20</v>
      </c>
      <c r="L8" s="6">
        <v>3</v>
      </c>
      <c r="M8" s="6">
        <v>9</v>
      </c>
      <c r="N8" s="6">
        <v>8</v>
      </c>
      <c r="O8" s="6">
        <v>7</v>
      </c>
      <c r="P8" s="6">
        <v>10</v>
      </c>
      <c r="Q8" s="23"/>
      <c r="R8" s="25"/>
      <c r="S8" s="25"/>
      <c r="T8" s="39"/>
      <c r="U8" s="25"/>
      <c r="V8" s="25"/>
      <c r="W8" s="25"/>
      <c r="X8" s="27"/>
    </row>
    <row r="9" spans="1:24" ht="15" x14ac:dyDescent="0.2">
      <c r="A9" s="82">
        <v>9</v>
      </c>
      <c r="B9" s="4">
        <v>9</v>
      </c>
      <c r="C9" s="4">
        <v>13</v>
      </c>
      <c r="D9" s="4">
        <v>15</v>
      </c>
      <c r="E9" s="4">
        <v>12</v>
      </c>
      <c r="F9" s="4">
        <v>13</v>
      </c>
      <c r="G9" s="4">
        <v>14</v>
      </c>
      <c r="H9" s="81">
        <v>6</v>
      </c>
      <c r="I9" s="6">
        <v>5</v>
      </c>
      <c r="J9" s="6">
        <v>17</v>
      </c>
      <c r="K9" s="6">
        <v>11</v>
      </c>
      <c r="L9" s="6">
        <v>16</v>
      </c>
      <c r="M9" s="6">
        <v>9</v>
      </c>
      <c r="N9" s="6">
        <v>7</v>
      </c>
      <c r="O9" s="6">
        <v>11</v>
      </c>
      <c r="P9" s="6">
        <v>13</v>
      </c>
      <c r="Q9" s="23"/>
      <c r="R9" s="25"/>
      <c r="S9" s="25"/>
      <c r="T9" s="39"/>
      <c r="U9" s="25"/>
      <c r="V9" s="25"/>
      <c r="W9" s="25"/>
      <c r="X9" s="27"/>
    </row>
    <row r="10" spans="1:24" ht="15" x14ac:dyDescent="0.2">
      <c r="A10" s="82">
        <v>9</v>
      </c>
      <c r="B10" s="4">
        <v>12</v>
      </c>
      <c r="C10" s="4">
        <v>15</v>
      </c>
      <c r="D10" s="4">
        <v>5</v>
      </c>
      <c r="E10" s="4">
        <v>16</v>
      </c>
      <c r="F10" s="4">
        <v>6</v>
      </c>
      <c r="G10" s="4">
        <v>13</v>
      </c>
      <c r="H10" s="81">
        <v>12</v>
      </c>
      <c r="I10" s="6">
        <v>9</v>
      </c>
      <c r="J10" s="8">
        <v>9</v>
      </c>
      <c r="K10" s="6">
        <v>13</v>
      </c>
      <c r="L10" s="6">
        <v>11</v>
      </c>
      <c r="M10" s="6">
        <v>14</v>
      </c>
      <c r="N10" s="6">
        <v>11</v>
      </c>
      <c r="O10" s="6">
        <v>8</v>
      </c>
      <c r="P10" s="6">
        <v>11</v>
      </c>
      <c r="Q10" s="23"/>
      <c r="R10" s="25"/>
      <c r="S10" s="25"/>
      <c r="T10" s="39"/>
      <c r="U10" s="25"/>
      <c r="V10" s="25"/>
      <c r="W10" s="25"/>
      <c r="X10" s="27"/>
    </row>
    <row r="11" spans="1:24" ht="15" x14ac:dyDescent="0.2">
      <c r="A11" s="82">
        <v>7</v>
      </c>
      <c r="B11" s="4">
        <v>12</v>
      </c>
      <c r="C11" s="4">
        <v>18</v>
      </c>
      <c r="D11" s="4">
        <v>6</v>
      </c>
      <c r="E11" s="4">
        <v>6</v>
      </c>
      <c r="F11" s="4">
        <v>11</v>
      </c>
      <c r="G11" s="4">
        <v>21</v>
      </c>
      <c r="H11" s="81">
        <v>2</v>
      </c>
      <c r="I11" s="6">
        <v>9</v>
      </c>
      <c r="J11" s="6">
        <v>14</v>
      </c>
      <c r="K11" s="6">
        <v>15</v>
      </c>
      <c r="L11" s="6">
        <v>11</v>
      </c>
      <c r="M11" s="6">
        <v>12</v>
      </c>
      <c r="N11" s="6">
        <v>9</v>
      </c>
      <c r="O11" s="6">
        <v>9</v>
      </c>
      <c r="P11" s="6">
        <v>11</v>
      </c>
      <c r="Q11" s="23"/>
      <c r="R11" s="25"/>
      <c r="S11" s="25"/>
      <c r="T11" s="39"/>
      <c r="U11" s="25"/>
      <c r="V11" s="25"/>
      <c r="W11" s="25"/>
      <c r="X11" s="27"/>
    </row>
    <row r="12" spans="1:24" ht="15" x14ac:dyDescent="0.2">
      <c r="A12" s="82">
        <v>5</v>
      </c>
      <c r="B12" s="4">
        <v>17</v>
      </c>
      <c r="C12" s="4">
        <v>23</v>
      </c>
      <c r="D12" s="4">
        <v>4</v>
      </c>
      <c r="E12" s="9">
        <v>4</v>
      </c>
      <c r="F12" s="9">
        <v>8</v>
      </c>
      <c r="G12" s="9">
        <v>12</v>
      </c>
      <c r="H12" s="83">
        <v>2</v>
      </c>
      <c r="I12" s="6">
        <v>2</v>
      </c>
      <c r="J12" s="6">
        <v>20</v>
      </c>
      <c r="K12" s="6">
        <v>16</v>
      </c>
      <c r="L12" s="6">
        <v>6</v>
      </c>
      <c r="M12" s="6">
        <v>13</v>
      </c>
      <c r="N12" s="6">
        <v>8</v>
      </c>
      <c r="O12" s="6">
        <v>9</v>
      </c>
      <c r="P12" s="6">
        <v>10</v>
      </c>
      <c r="Q12" s="23"/>
      <c r="R12" s="25"/>
      <c r="S12" s="25"/>
      <c r="T12" s="39"/>
      <c r="U12" s="25"/>
      <c r="V12" s="25"/>
      <c r="W12" s="25"/>
      <c r="X12" s="27"/>
    </row>
    <row r="13" spans="1:24" ht="15" x14ac:dyDescent="0.2">
      <c r="A13" s="82">
        <v>12</v>
      </c>
      <c r="B13" s="4">
        <v>15</v>
      </c>
      <c r="C13" s="4">
        <v>23</v>
      </c>
      <c r="D13" s="4">
        <v>4</v>
      </c>
      <c r="E13" s="9">
        <v>6</v>
      </c>
      <c r="F13" s="9">
        <v>6</v>
      </c>
      <c r="G13" s="9">
        <v>18</v>
      </c>
      <c r="H13" s="83">
        <v>3</v>
      </c>
      <c r="I13" s="6">
        <v>8</v>
      </c>
      <c r="J13" s="6">
        <v>13</v>
      </c>
      <c r="K13" s="6">
        <v>16</v>
      </c>
      <c r="L13" s="6">
        <v>10</v>
      </c>
      <c r="M13" s="6">
        <v>14</v>
      </c>
      <c r="N13" s="6">
        <v>11</v>
      </c>
      <c r="O13" s="6">
        <v>12</v>
      </c>
      <c r="P13" s="6">
        <v>14</v>
      </c>
      <c r="Q13" s="23"/>
      <c r="R13" s="25"/>
      <c r="S13" s="25"/>
      <c r="T13" s="39"/>
      <c r="U13" s="25"/>
      <c r="V13" s="25"/>
      <c r="W13" s="25"/>
      <c r="X13" s="27"/>
    </row>
    <row r="14" spans="1:24" ht="15" x14ac:dyDescent="0.2">
      <c r="A14" s="82">
        <v>4</v>
      </c>
      <c r="B14" s="4">
        <v>18</v>
      </c>
      <c r="C14" s="4">
        <v>8</v>
      </c>
      <c r="D14" s="4">
        <v>18</v>
      </c>
      <c r="E14" s="4">
        <v>12</v>
      </c>
      <c r="F14" s="4">
        <v>9</v>
      </c>
      <c r="G14" s="4">
        <v>12</v>
      </c>
      <c r="H14" s="81">
        <v>12</v>
      </c>
      <c r="I14" s="6">
        <v>8</v>
      </c>
      <c r="J14" s="6">
        <v>13</v>
      </c>
      <c r="K14" s="6">
        <v>13</v>
      </c>
      <c r="L14" s="6">
        <v>10</v>
      </c>
      <c r="M14" s="6">
        <v>13</v>
      </c>
      <c r="N14" s="6">
        <v>9</v>
      </c>
      <c r="O14" s="6">
        <v>9</v>
      </c>
      <c r="P14" s="6">
        <v>14</v>
      </c>
      <c r="Q14" s="23"/>
      <c r="R14" s="25"/>
      <c r="S14" s="25"/>
      <c r="T14" s="39"/>
      <c r="U14" s="25"/>
      <c r="V14" s="25"/>
      <c r="W14" s="25"/>
      <c r="X14" s="27"/>
    </row>
    <row r="15" spans="1:24" ht="15" x14ac:dyDescent="0.2">
      <c r="A15" s="82">
        <v>14</v>
      </c>
      <c r="B15" s="4">
        <v>13</v>
      </c>
      <c r="C15" s="4">
        <v>14</v>
      </c>
      <c r="D15" s="4">
        <v>5</v>
      </c>
      <c r="E15" s="9">
        <v>8</v>
      </c>
      <c r="F15" s="9">
        <v>6</v>
      </c>
      <c r="G15" s="9">
        <v>24</v>
      </c>
      <c r="H15" s="83">
        <v>5</v>
      </c>
      <c r="I15" s="23"/>
      <c r="J15" s="25"/>
      <c r="K15" s="25"/>
      <c r="L15" s="25"/>
      <c r="M15" s="57"/>
      <c r="N15" s="25"/>
      <c r="O15" s="25"/>
      <c r="P15" s="27"/>
      <c r="Q15" s="23"/>
      <c r="R15" s="25"/>
      <c r="S15" s="25"/>
      <c r="T15" s="39"/>
      <c r="U15" s="25"/>
      <c r="V15" s="25"/>
      <c r="W15" s="25"/>
      <c r="X15" s="27"/>
    </row>
    <row r="16" spans="1:24" ht="15" x14ac:dyDescent="0.2">
      <c r="A16" s="82">
        <v>13</v>
      </c>
      <c r="B16" s="4">
        <v>5</v>
      </c>
      <c r="C16" s="4">
        <v>14</v>
      </c>
      <c r="D16" s="4">
        <v>5</v>
      </c>
      <c r="E16" s="4">
        <v>17</v>
      </c>
      <c r="F16" s="4">
        <v>2</v>
      </c>
      <c r="G16" s="4">
        <v>14</v>
      </c>
      <c r="H16" s="81">
        <v>5</v>
      </c>
      <c r="I16" s="23"/>
      <c r="J16" s="25"/>
      <c r="K16" s="25"/>
      <c r="L16" s="25"/>
      <c r="M16" s="57"/>
      <c r="N16" s="25"/>
      <c r="O16" s="25"/>
      <c r="P16" s="27"/>
      <c r="Q16" s="28"/>
      <c r="R16" s="24"/>
      <c r="S16" s="24"/>
      <c r="T16" s="38"/>
      <c r="U16" s="24"/>
      <c r="V16" s="24"/>
      <c r="W16" s="24"/>
      <c r="X16" s="26"/>
    </row>
    <row r="17" spans="1:24" ht="15" x14ac:dyDescent="0.2">
      <c r="A17" s="82">
        <v>13</v>
      </c>
      <c r="B17" s="4">
        <v>10</v>
      </c>
      <c r="C17" s="4">
        <v>10</v>
      </c>
      <c r="D17" s="4">
        <v>3</v>
      </c>
      <c r="E17" s="4">
        <v>14</v>
      </c>
      <c r="F17" s="4">
        <v>1</v>
      </c>
      <c r="G17" s="4">
        <v>17</v>
      </c>
      <c r="H17" s="81">
        <v>8</v>
      </c>
      <c r="I17" s="23"/>
      <c r="J17" s="25"/>
      <c r="K17" s="25"/>
      <c r="L17" s="25"/>
      <c r="M17" s="57"/>
      <c r="N17" s="25"/>
      <c r="O17" s="25"/>
      <c r="P17" s="27"/>
      <c r="Q17" s="28"/>
      <c r="R17" s="24"/>
      <c r="S17" s="24"/>
      <c r="T17" s="38"/>
      <c r="U17" s="24"/>
      <c r="V17" s="24"/>
      <c r="W17" s="24"/>
      <c r="X17" s="26"/>
    </row>
    <row r="18" spans="1:24" ht="15" x14ac:dyDescent="0.2">
      <c r="A18" s="80">
        <v>8</v>
      </c>
      <c r="B18" s="9">
        <v>11</v>
      </c>
      <c r="C18" s="9">
        <v>7</v>
      </c>
      <c r="D18" s="9">
        <v>7</v>
      </c>
      <c r="E18" s="4">
        <v>16</v>
      </c>
      <c r="F18" s="4">
        <v>6</v>
      </c>
      <c r="G18" s="4">
        <v>15</v>
      </c>
      <c r="H18" s="81">
        <v>5</v>
      </c>
      <c r="I18" s="28"/>
      <c r="J18" s="24"/>
      <c r="K18" s="24"/>
      <c r="L18" s="24"/>
      <c r="M18" s="57"/>
      <c r="N18" s="25"/>
      <c r="O18" s="25"/>
      <c r="P18" s="27"/>
      <c r="Q18" s="28"/>
      <c r="R18" s="24"/>
      <c r="S18" s="24"/>
      <c r="T18" s="38"/>
      <c r="U18" s="24"/>
      <c r="V18" s="24"/>
      <c r="W18" s="24"/>
      <c r="X18" s="26"/>
    </row>
    <row r="19" spans="1:24" ht="15" x14ac:dyDescent="0.2">
      <c r="A19" s="80">
        <v>3</v>
      </c>
      <c r="B19" s="9">
        <v>7</v>
      </c>
      <c r="C19" s="9">
        <v>13</v>
      </c>
      <c r="D19" s="9">
        <v>5</v>
      </c>
      <c r="E19" s="4">
        <v>16</v>
      </c>
      <c r="F19" s="4">
        <v>9</v>
      </c>
      <c r="G19" s="4">
        <v>13</v>
      </c>
      <c r="H19" s="81">
        <v>8</v>
      </c>
      <c r="I19" s="28"/>
      <c r="J19" s="24"/>
      <c r="K19" s="24"/>
      <c r="L19" s="24"/>
      <c r="M19" s="58"/>
      <c r="N19" s="24"/>
      <c r="O19" s="24"/>
      <c r="P19" s="26"/>
      <c r="Q19" s="28"/>
      <c r="R19" s="24"/>
      <c r="S19" s="24"/>
      <c r="T19" s="38"/>
      <c r="U19" s="24"/>
      <c r="V19" s="24"/>
      <c r="W19" s="24"/>
      <c r="X19" s="26"/>
    </row>
    <row r="20" spans="1:24" ht="15" x14ac:dyDescent="0.2">
      <c r="A20" s="28"/>
      <c r="B20" s="24"/>
      <c r="C20" s="24"/>
      <c r="D20" s="24"/>
      <c r="E20" s="58"/>
      <c r="F20" s="24"/>
      <c r="G20" s="24"/>
      <c r="H20" s="26"/>
      <c r="I20" s="28"/>
      <c r="J20" s="24"/>
      <c r="K20" s="24"/>
      <c r="L20" s="25"/>
      <c r="M20" s="58"/>
      <c r="N20" s="24"/>
      <c r="O20" s="24"/>
      <c r="P20" s="26"/>
      <c r="Q20" s="28"/>
      <c r="R20" s="24"/>
      <c r="S20" s="24"/>
      <c r="T20" s="39"/>
      <c r="U20" s="24"/>
      <c r="V20" s="24"/>
      <c r="W20" s="24"/>
      <c r="X20" s="26"/>
    </row>
    <row r="21" spans="1:24" ht="15" x14ac:dyDescent="0.2">
      <c r="A21" s="28"/>
      <c r="B21" s="24"/>
      <c r="C21" s="25" t="s">
        <v>11</v>
      </c>
      <c r="D21" s="24"/>
      <c r="E21" s="58"/>
      <c r="F21" s="24"/>
      <c r="G21" s="25" t="s">
        <v>11</v>
      </c>
      <c r="H21" s="26"/>
      <c r="I21" s="28"/>
      <c r="J21" s="24"/>
      <c r="K21" s="25" t="s">
        <v>11</v>
      </c>
      <c r="L21" s="24"/>
      <c r="M21" s="58"/>
      <c r="N21" s="24"/>
      <c r="O21" s="25" t="s">
        <v>11</v>
      </c>
      <c r="P21" s="26"/>
      <c r="Q21" s="28"/>
      <c r="R21" s="24"/>
      <c r="S21" s="25"/>
      <c r="T21" s="38"/>
      <c r="U21" s="24"/>
      <c r="V21" s="24"/>
      <c r="W21" s="25"/>
      <c r="X21" s="26"/>
    </row>
    <row r="22" spans="1:24" ht="15" x14ac:dyDescent="0.2">
      <c r="A22" s="84">
        <f>(B8-A8)/SUM(A8:B8)</f>
        <v>-0.2857142857142857</v>
      </c>
      <c r="B22" s="31">
        <f>(C8-D8)/SUM(C8:D8)</f>
        <v>0.2</v>
      </c>
      <c r="C22" s="31">
        <f t="shared" ref="C22" si="0">AVERAGE(A22:B22)</f>
        <v>-4.2857142857142844E-2</v>
      </c>
      <c r="D22" s="24"/>
      <c r="E22" s="57">
        <f>(F8-E8)/SUM(E8:F8)</f>
        <v>6.6666666666666666E-2</v>
      </c>
      <c r="F22" s="25">
        <f>(G8-H8)/SUM(G8:H8)</f>
        <v>0.3</v>
      </c>
      <c r="G22" s="25">
        <f t="shared" ref="G22" si="1">AVERAGE(E22:F22)</f>
        <v>0.18333333333333332</v>
      </c>
      <c r="H22" s="26"/>
      <c r="I22" s="29">
        <f>(J8-I8)/SUM(I8:J8)</f>
        <v>0.36363636363636365</v>
      </c>
      <c r="J22" s="30">
        <f>(K8-L8)/SUM(K8:L8)</f>
        <v>0.73913043478260865</v>
      </c>
      <c r="K22" s="30">
        <f t="shared" ref="K22" si="2">AVERAGE(I22:J22)</f>
        <v>0.55138339920948609</v>
      </c>
      <c r="L22" s="24"/>
      <c r="M22" s="57">
        <f>(N8-M8)/SUM(M8:N8)</f>
        <v>-5.8823529411764705E-2</v>
      </c>
      <c r="N22" s="25">
        <f>(O8-P8)/SUM(O8:P8)</f>
        <v>-0.17647058823529413</v>
      </c>
      <c r="O22" s="25">
        <f t="shared" ref="O22" si="3">AVERAGE(M22:N22)</f>
        <v>-0.11764705882352941</v>
      </c>
      <c r="P22" s="26"/>
      <c r="Q22" s="29"/>
      <c r="R22" s="30"/>
      <c r="S22" s="30"/>
      <c r="T22" s="38"/>
      <c r="U22" s="25"/>
      <c r="V22" s="25"/>
      <c r="W22" s="25"/>
      <c r="X22" s="26"/>
    </row>
    <row r="23" spans="1:24" ht="15" x14ac:dyDescent="0.2">
      <c r="A23" s="29">
        <f t="shared" ref="A23:A33" si="4">(B9-A9)/SUM(A9:B9)</f>
        <v>0</v>
      </c>
      <c r="B23" s="30">
        <f t="shared" ref="B23:B33" si="5">(C9-D9)/SUM(C9:D9)</f>
        <v>-7.1428571428571425E-2</v>
      </c>
      <c r="C23" s="30">
        <f t="shared" ref="C23:C33" si="6">AVERAGE(A23:B23)</f>
        <v>-3.5714285714285712E-2</v>
      </c>
      <c r="D23" s="24"/>
      <c r="E23" s="57">
        <f t="shared" ref="E23:E33" si="7">(F9-E9)/SUM(E9:F9)</f>
        <v>0.04</v>
      </c>
      <c r="F23" s="25">
        <f t="shared" ref="F23:F33" si="8">(G9-H9)/SUM(G9:H9)</f>
        <v>0.4</v>
      </c>
      <c r="G23" s="25">
        <f t="shared" ref="G23:G33" si="9">AVERAGE(E23:F23)</f>
        <v>0.22</v>
      </c>
      <c r="H23" s="26"/>
      <c r="I23" s="29">
        <f t="shared" ref="I23:I28" si="10">(J9-I9)/SUM(I9:J9)</f>
        <v>0.54545454545454541</v>
      </c>
      <c r="J23" s="30">
        <f t="shared" ref="J23:J28" si="11">(K9-L9)/SUM(K9:L9)</f>
        <v>-0.18518518518518517</v>
      </c>
      <c r="K23" s="30">
        <f t="shared" ref="K23:K28" si="12">AVERAGE(I23:J23)</f>
        <v>0.18013468013468012</v>
      </c>
      <c r="L23" s="24"/>
      <c r="M23" s="57">
        <f t="shared" ref="M23:M28" si="13">(N9-M9)/SUM(M9:N9)</f>
        <v>-0.125</v>
      </c>
      <c r="N23" s="25">
        <f t="shared" ref="N23:N28" si="14">(O9-P9)/SUM(O9:P9)</f>
        <v>-8.3333333333333329E-2</v>
      </c>
      <c r="O23" s="25">
        <f t="shared" ref="O23:O28" si="15">AVERAGE(M23:N23)</f>
        <v>-0.10416666666666666</v>
      </c>
      <c r="P23" s="26"/>
      <c r="Q23" s="23"/>
      <c r="R23" s="25"/>
      <c r="S23" s="25"/>
      <c r="T23" s="38"/>
      <c r="U23" s="25"/>
      <c r="V23" s="25"/>
      <c r="W23" s="25"/>
      <c r="X23" s="26"/>
    </row>
    <row r="24" spans="1:24" ht="15" x14ac:dyDescent="0.2">
      <c r="A24" s="29">
        <f t="shared" si="4"/>
        <v>0.14285714285714285</v>
      </c>
      <c r="B24" s="30">
        <f t="shared" si="5"/>
        <v>0.5</v>
      </c>
      <c r="C24" s="30">
        <f t="shared" si="6"/>
        <v>0.3214285714285714</v>
      </c>
      <c r="D24" s="24"/>
      <c r="E24" s="57">
        <f t="shared" si="7"/>
        <v>-0.45454545454545453</v>
      </c>
      <c r="F24" s="25">
        <f t="shared" si="8"/>
        <v>0.04</v>
      </c>
      <c r="G24" s="25">
        <f t="shared" si="9"/>
        <v>-0.20727272727272728</v>
      </c>
      <c r="H24" s="26"/>
      <c r="I24" s="29">
        <f t="shared" si="10"/>
        <v>0</v>
      </c>
      <c r="J24" s="30">
        <f t="shared" si="11"/>
        <v>8.3333333333333329E-2</v>
      </c>
      <c r="K24" s="30">
        <f t="shared" si="12"/>
        <v>4.1666666666666664E-2</v>
      </c>
      <c r="L24" s="24"/>
      <c r="M24" s="57">
        <f t="shared" si="13"/>
        <v>-0.12</v>
      </c>
      <c r="N24" s="25">
        <f t="shared" si="14"/>
        <v>-0.15789473684210525</v>
      </c>
      <c r="O24" s="25">
        <f t="shared" si="15"/>
        <v>-0.13894736842105262</v>
      </c>
      <c r="P24" s="26"/>
      <c r="Q24" s="23"/>
      <c r="R24" s="25"/>
      <c r="S24" s="25"/>
      <c r="T24" s="38"/>
      <c r="U24" s="30"/>
      <c r="V24" s="30"/>
      <c r="W24" s="30"/>
      <c r="X24" s="26"/>
    </row>
    <row r="25" spans="1:24" ht="15" x14ac:dyDescent="0.2">
      <c r="A25" s="29">
        <f t="shared" si="4"/>
        <v>0.26315789473684209</v>
      </c>
      <c r="B25" s="30">
        <f t="shared" si="5"/>
        <v>0.5</v>
      </c>
      <c r="C25" s="30">
        <f t="shared" si="6"/>
        <v>0.38157894736842102</v>
      </c>
      <c r="D25" s="24"/>
      <c r="E25" s="57">
        <f t="shared" si="7"/>
        <v>0.29411764705882354</v>
      </c>
      <c r="F25" s="25">
        <f t="shared" si="8"/>
        <v>0.82608695652173914</v>
      </c>
      <c r="G25" s="25">
        <f t="shared" si="9"/>
        <v>0.56010230179028131</v>
      </c>
      <c r="H25" s="26"/>
      <c r="I25" s="29">
        <f t="shared" si="10"/>
        <v>0.21739130434782608</v>
      </c>
      <c r="J25" s="30">
        <f t="shared" si="11"/>
        <v>0.15384615384615385</v>
      </c>
      <c r="K25" s="30">
        <f t="shared" si="12"/>
        <v>0.18561872909698995</v>
      </c>
      <c r="L25" s="24"/>
      <c r="M25" s="57">
        <f t="shared" si="13"/>
        <v>-0.14285714285714285</v>
      </c>
      <c r="N25" s="25">
        <f t="shared" si="14"/>
        <v>-0.1</v>
      </c>
      <c r="O25" s="25">
        <f t="shared" si="15"/>
        <v>-0.12142857142857143</v>
      </c>
      <c r="P25" s="26"/>
      <c r="Q25" s="23"/>
      <c r="R25" s="25"/>
      <c r="S25" s="25"/>
      <c r="T25" s="38"/>
      <c r="U25" s="30"/>
      <c r="V25" s="30"/>
      <c r="W25" s="30"/>
      <c r="X25" s="26"/>
    </row>
    <row r="26" spans="1:24" ht="15" x14ac:dyDescent="0.2">
      <c r="A26" s="29">
        <f t="shared" si="4"/>
        <v>0.54545454545454541</v>
      </c>
      <c r="B26" s="30">
        <f t="shared" si="5"/>
        <v>0.70370370370370372</v>
      </c>
      <c r="C26" s="30">
        <f t="shared" si="6"/>
        <v>0.62457912457912457</v>
      </c>
      <c r="D26" s="24"/>
      <c r="E26" s="60">
        <f t="shared" si="7"/>
        <v>0.33333333333333331</v>
      </c>
      <c r="F26" s="31">
        <f t="shared" si="8"/>
        <v>0.7142857142857143</v>
      </c>
      <c r="G26" s="31">
        <f t="shared" si="9"/>
        <v>0.52380952380952384</v>
      </c>
      <c r="H26" s="26"/>
      <c r="I26" s="29">
        <f t="shared" si="10"/>
        <v>0.81818181818181823</v>
      </c>
      <c r="J26" s="30">
        <f t="shared" si="11"/>
        <v>0.45454545454545453</v>
      </c>
      <c r="K26" s="30">
        <f t="shared" si="12"/>
        <v>0.63636363636363635</v>
      </c>
      <c r="L26" s="24"/>
      <c r="M26" s="57">
        <f t="shared" si="13"/>
        <v>-0.23809523809523808</v>
      </c>
      <c r="N26" s="25">
        <f t="shared" si="14"/>
        <v>-5.2631578947368418E-2</v>
      </c>
      <c r="O26" s="25">
        <f t="shared" si="15"/>
        <v>-0.14536340852130325</v>
      </c>
      <c r="P26" s="26"/>
      <c r="Q26" s="23"/>
      <c r="R26" s="25"/>
      <c r="S26" s="25"/>
      <c r="T26" s="38"/>
      <c r="U26" s="30"/>
      <c r="V26" s="30"/>
      <c r="W26" s="30"/>
      <c r="X26" s="26"/>
    </row>
    <row r="27" spans="1:24" ht="15" x14ac:dyDescent="0.2">
      <c r="A27" s="29">
        <f t="shared" si="4"/>
        <v>0.1111111111111111</v>
      </c>
      <c r="B27" s="30">
        <f t="shared" si="5"/>
        <v>0.70370370370370372</v>
      </c>
      <c r="C27" s="30">
        <f t="shared" si="6"/>
        <v>0.40740740740740744</v>
      </c>
      <c r="D27" s="24"/>
      <c r="E27" s="60">
        <f t="shared" si="7"/>
        <v>0</v>
      </c>
      <c r="F27" s="31">
        <f t="shared" si="8"/>
        <v>0.7142857142857143</v>
      </c>
      <c r="G27" s="31">
        <f t="shared" si="9"/>
        <v>0.35714285714285715</v>
      </c>
      <c r="H27" s="26"/>
      <c r="I27" s="29">
        <f t="shared" si="10"/>
        <v>0.23809523809523808</v>
      </c>
      <c r="J27" s="30">
        <f t="shared" si="11"/>
        <v>0.23076923076923078</v>
      </c>
      <c r="K27" s="30">
        <f t="shared" si="12"/>
        <v>0.23443223443223443</v>
      </c>
      <c r="L27" s="24"/>
      <c r="M27" s="57">
        <f t="shared" si="13"/>
        <v>-0.12</v>
      </c>
      <c r="N27" s="25">
        <f t="shared" si="14"/>
        <v>-7.6923076923076927E-2</v>
      </c>
      <c r="O27" s="25">
        <f t="shared" si="15"/>
        <v>-9.8461538461538461E-2</v>
      </c>
      <c r="P27" s="26"/>
      <c r="Q27" s="23"/>
      <c r="R27" s="25"/>
      <c r="S27" s="25"/>
      <c r="T27" s="38"/>
      <c r="U27" s="30"/>
      <c r="V27" s="30"/>
      <c r="W27" s="30"/>
      <c r="X27" s="26"/>
    </row>
    <row r="28" spans="1:24" ht="15" x14ac:dyDescent="0.2">
      <c r="A28" s="29">
        <f t="shared" si="4"/>
        <v>0.63636363636363635</v>
      </c>
      <c r="B28" s="30">
        <f t="shared" si="5"/>
        <v>-0.38461538461538464</v>
      </c>
      <c r="C28" s="30">
        <f t="shared" si="6"/>
        <v>0.12587412587412586</v>
      </c>
      <c r="D28" s="24"/>
      <c r="E28" s="57">
        <f t="shared" si="7"/>
        <v>-0.14285714285714285</v>
      </c>
      <c r="F28" s="25">
        <f t="shared" si="8"/>
        <v>0</v>
      </c>
      <c r="G28" s="25">
        <f t="shared" si="9"/>
        <v>-7.1428571428571425E-2</v>
      </c>
      <c r="H28" s="26"/>
      <c r="I28" s="29">
        <f t="shared" si="10"/>
        <v>0.23809523809523808</v>
      </c>
      <c r="J28" s="30">
        <f t="shared" si="11"/>
        <v>0.13043478260869565</v>
      </c>
      <c r="K28" s="30">
        <f t="shared" si="12"/>
        <v>0.18426501035196685</v>
      </c>
      <c r="L28" s="24"/>
      <c r="M28" s="57">
        <f t="shared" si="13"/>
        <v>-0.18181818181818182</v>
      </c>
      <c r="N28" s="25">
        <f t="shared" si="14"/>
        <v>-0.21739130434782608</v>
      </c>
      <c r="O28" s="25">
        <f t="shared" si="15"/>
        <v>-0.19960474308300397</v>
      </c>
      <c r="P28" s="26"/>
      <c r="Q28" s="23"/>
      <c r="R28" s="25"/>
      <c r="S28" s="25"/>
      <c r="T28" s="38"/>
      <c r="U28" s="30"/>
      <c r="V28" s="30"/>
      <c r="W28" s="30"/>
      <c r="X28" s="26"/>
    </row>
    <row r="29" spans="1:24" ht="15" x14ac:dyDescent="0.2">
      <c r="A29" s="29">
        <f t="shared" si="4"/>
        <v>-3.7037037037037035E-2</v>
      </c>
      <c r="B29" s="30">
        <f t="shared" si="5"/>
        <v>0.47368421052631576</v>
      </c>
      <c r="C29" s="30">
        <f t="shared" si="6"/>
        <v>0.21832358674463936</v>
      </c>
      <c r="D29" s="24"/>
      <c r="E29" s="60">
        <f t="shared" si="7"/>
        <v>-0.14285714285714285</v>
      </c>
      <c r="F29" s="31">
        <f t="shared" si="8"/>
        <v>0.65517241379310343</v>
      </c>
      <c r="G29" s="31">
        <f t="shared" si="9"/>
        <v>0.25615763546798032</v>
      </c>
      <c r="H29" s="26"/>
      <c r="I29" s="29"/>
      <c r="J29" s="30"/>
      <c r="K29" s="30"/>
      <c r="L29" s="24"/>
      <c r="M29" s="57"/>
      <c r="N29" s="25"/>
      <c r="O29" s="25"/>
      <c r="P29" s="26"/>
      <c r="Q29" s="23"/>
      <c r="R29" s="25"/>
      <c r="S29" s="25"/>
      <c r="T29" s="38"/>
      <c r="U29" s="30"/>
      <c r="V29" s="30"/>
      <c r="W29" s="30"/>
      <c r="X29" s="26"/>
    </row>
    <row r="30" spans="1:24" ht="15" x14ac:dyDescent="0.2">
      <c r="A30" s="29">
        <f t="shared" si="4"/>
        <v>-0.44444444444444442</v>
      </c>
      <c r="B30" s="30">
        <f t="shared" si="5"/>
        <v>0.47368421052631576</v>
      </c>
      <c r="C30" s="30">
        <f t="shared" si="6"/>
        <v>1.4619883040935672E-2</v>
      </c>
      <c r="D30" s="24"/>
      <c r="E30" s="57">
        <f t="shared" si="7"/>
        <v>-0.78947368421052633</v>
      </c>
      <c r="F30" s="25">
        <f t="shared" si="8"/>
        <v>0.47368421052631576</v>
      </c>
      <c r="G30" s="25">
        <f t="shared" si="9"/>
        <v>-0.15789473684210528</v>
      </c>
      <c r="H30" s="26"/>
      <c r="I30" s="29"/>
      <c r="J30" s="30"/>
      <c r="K30" s="30"/>
      <c r="L30" s="24"/>
      <c r="M30" s="57"/>
      <c r="N30" s="25"/>
      <c r="O30" s="25"/>
      <c r="P30" s="26"/>
      <c r="Q30" s="23"/>
      <c r="R30" s="25"/>
      <c r="S30" s="25"/>
      <c r="T30" s="38"/>
      <c r="U30" s="30"/>
      <c r="V30" s="30"/>
      <c r="W30" s="30"/>
      <c r="X30" s="26"/>
    </row>
    <row r="31" spans="1:24" ht="15" x14ac:dyDescent="0.2">
      <c r="A31" s="29">
        <f t="shared" si="4"/>
        <v>-0.13043478260869565</v>
      </c>
      <c r="B31" s="30">
        <f t="shared" si="5"/>
        <v>0.53846153846153844</v>
      </c>
      <c r="C31" s="30">
        <f t="shared" si="6"/>
        <v>0.20401337792642138</v>
      </c>
      <c r="D31" s="24"/>
      <c r="E31" s="57">
        <f t="shared" si="7"/>
        <v>-0.8666666666666667</v>
      </c>
      <c r="F31" s="25">
        <f t="shared" si="8"/>
        <v>0.36</v>
      </c>
      <c r="G31" s="25">
        <f t="shared" si="9"/>
        <v>-0.25333333333333335</v>
      </c>
      <c r="H31" s="26"/>
      <c r="I31" s="29"/>
      <c r="J31" s="30"/>
      <c r="K31" s="30"/>
      <c r="L31" s="24"/>
      <c r="M31" s="57"/>
      <c r="N31" s="25"/>
      <c r="O31" s="25"/>
      <c r="P31" s="26"/>
      <c r="Q31" s="23"/>
      <c r="R31" s="25"/>
      <c r="S31" s="25"/>
      <c r="T31" s="38"/>
      <c r="U31" s="30"/>
      <c r="V31" s="30"/>
      <c r="W31" s="30"/>
      <c r="X31" s="26"/>
    </row>
    <row r="32" spans="1:24" ht="15" x14ac:dyDescent="0.2">
      <c r="A32" s="84">
        <f t="shared" si="4"/>
        <v>0.15789473684210525</v>
      </c>
      <c r="B32" s="31">
        <f t="shared" si="5"/>
        <v>0</v>
      </c>
      <c r="C32" s="31">
        <f t="shared" si="6"/>
        <v>7.8947368421052627E-2</v>
      </c>
      <c r="D32" s="24"/>
      <c r="E32" s="57">
        <f t="shared" si="7"/>
        <v>-0.45454545454545453</v>
      </c>
      <c r="F32" s="25">
        <f t="shared" si="8"/>
        <v>0.5</v>
      </c>
      <c r="G32" s="25">
        <f t="shared" si="9"/>
        <v>2.2727272727272735E-2</v>
      </c>
      <c r="H32" s="26"/>
      <c r="I32" s="23"/>
      <c r="J32" s="25"/>
      <c r="K32" s="25"/>
      <c r="L32" s="24"/>
      <c r="M32" s="59"/>
      <c r="N32" s="30"/>
      <c r="O32" s="30"/>
      <c r="P32" s="26"/>
      <c r="Q32" s="23"/>
      <c r="R32" s="25"/>
      <c r="S32" s="25"/>
      <c r="T32" s="38"/>
      <c r="U32" s="30"/>
      <c r="V32" s="30"/>
      <c r="W32" s="30"/>
      <c r="X32" s="26"/>
    </row>
    <row r="33" spans="1:24" ht="15" x14ac:dyDescent="0.2">
      <c r="A33" s="84">
        <f t="shared" si="4"/>
        <v>0.4</v>
      </c>
      <c r="B33" s="31">
        <f t="shared" si="5"/>
        <v>0.44444444444444442</v>
      </c>
      <c r="C33" s="31">
        <f t="shared" si="6"/>
        <v>0.42222222222222222</v>
      </c>
      <c r="D33" s="24"/>
      <c r="E33" s="57">
        <f t="shared" si="7"/>
        <v>-0.28000000000000003</v>
      </c>
      <c r="F33" s="25">
        <f t="shared" si="8"/>
        <v>0.23809523809523808</v>
      </c>
      <c r="G33" s="25">
        <f t="shared" si="9"/>
        <v>-2.0952380952380972E-2</v>
      </c>
      <c r="H33" s="26"/>
      <c r="I33" s="23"/>
      <c r="J33" s="25"/>
      <c r="K33" s="25"/>
      <c r="L33" s="24"/>
      <c r="M33" s="59"/>
      <c r="N33" s="30"/>
      <c r="O33" s="30"/>
      <c r="P33" s="26"/>
      <c r="Q33" s="23"/>
      <c r="R33" s="25"/>
      <c r="S33" s="25"/>
      <c r="T33" s="38"/>
      <c r="U33" s="30"/>
      <c r="V33" s="30"/>
      <c r="W33" s="30"/>
      <c r="X33" s="26"/>
    </row>
    <row r="34" spans="1:24" ht="15" customHeight="1" x14ac:dyDescent="0.2">
      <c r="A34" s="29"/>
      <c r="B34" s="30"/>
      <c r="C34" s="30"/>
      <c r="D34" s="24"/>
      <c r="E34" s="57"/>
      <c r="F34" s="25"/>
      <c r="G34" s="25"/>
      <c r="H34" s="126"/>
      <c r="I34" s="23"/>
      <c r="J34" s="25"/>
      <c r="K34" s="25"/>
      <c r="L34" s="24"/>
      <c r="M34" s="59"/>
      <c r="N34" s="30"/>
      <c r="O34" s="30"/>
      <c r="P34" s="26"/>
      <c r="Q34" s="23"/>
      <c r="R34" s="25"/>
      <c r="S34" s="25"/>
      <c r="T34" s="38"/>
      <c r="U34" s="30"/>
      <c r="V34" s="30"/>
      <c r="W34" s="30"/>
      <c r="X34" s="26"/>
    </row>
    <row r="35" spans="1:24" ht="15" customHeight="1" x14ac:dyDescent="0.2">
      <c r="A35" s="29"/>
      <c r="B35" s="30"/>
      <c r="C35" s="30"/>
      <c r="D35" s="24"/>
      <c r="E35" s="57"/>
      <c r="F35" s="25"/>
      <c r="G35" s="25"/>
      <c r="H35" s="126"/>
      <c r="I35" s="28"/>
      <c r="J35" s="24"/>
      <c r="K35" s="24"/>
      <c r="L35" s="24"/>
      <c r="M35" s="59"/>
      <c r="N35" s="30"/>
      <c r="O35" s="30"/>
      <c r="P35" s="26"/>
      <c r="Q35" s="28"/>
      <c r="R35" s="24"/>
      <c r="S35" s="24"/>
      <c r="T35" s="38"/>
      <c r="U35" s="30"/>
      <c r="V35" s="30"/>
      <c r="W35" s="30"/>
      <c r="X35" s="26"/>
    </row>
    <row r="36" spans="1:24" ht="15" x14ac:dyDescent="0.2">
      <c r="A36" s="28"/>
      <c r="B36" s="24"/>
      <c r="C36" s="24"/>
      <c r="D36" s="24"/>
      <c r="E36" s="58"/>
      <c r="F36" s="24"/>
      <c r="G36" s="24"/>
      <c r="H36" s="126"/>
      <c r="I36" s="28"/>
      <c r="J36" s="24"/>
      <c r="K36" s="24"/>
      <c r="L36" s="24"/>
      <c r="M36" s="58"/>
      <c r="N36" s="24"/>
      <c r="O36" s="24"/>
      <c r="P36" s="26"/>
      <c r="Q36" s="28"/>
      <c r="R36" s="24"/>
      <c r="S36" s="24"/>
      <c r="T36" s="38"/>
      <c r="U36" s="24"/>
      <c r="V36" s="24"/>
      <c r="W36" s="24"/>
      <c r="X36" s="27"/>
    </row>
    <row r="37" spans="1:24" ht="15" x14ac:dyDescent="0.2">
      <c r="A37" s="28"/>
      <c r="B37" s="30" t="s">
        <v>55</v>
      </c>
      <c r="C37" s="87">
        <f>AVERAGE(C23:C31)</f>
        <v>0.25134563762837348</v>
      </c>
      <c r="D37" s="24"/>
      <c r="E37" s="57" t="s">
        <v>13</v>
      </c>
      <c r="F37" s="30" t="s">
        <v>55</v>
      </c>
      <c r="G37" s="87">
        <f>AVERAGE(G22:G25,G28,G30:G33)</f>
        <v>3.0586795335752124E-2</v>
      </c>
      <c r="H37" s="126"/>
      <c r="I37" s="28"/>
      <c r="J37" s="30" t="s">
        <v>55</v>
      </c>
      <c r="K37" s="2">
        <f>AVERAGE(K22:K36)</f>
        <v>0.28769490803652292</v>
      </c>
      <c r="L37" s="24"/>
      <c r="M37" s="57" t="s">
        <v>13</v>
      </c>
      <c r="N37" s="30" t="s">
        <v>55</v>
      </c>
      <c r="O37" s="2">
        <f>AVERAGE(O22:O36)</f>
        <v>-0.13223133648652369</v>
      </c>
      <c r="P37" s="26"/>
      <c r="Q37" s="28"/>
      <c r="R37" s="30"/>
      <c r="S37" s="30"/>
      <c r="T37" s="38"/>
      <c r="U37" s="25"/>
      <c r="V37" s="30"/>
      <c r="W37" s="30"/>
      <c r="X37" s="26"/>
    </row>
    <row r="38" spans="1:24" ht="15" x14ac:dyDescent="0.2">
      <c r="A38" s="29"/>
      <c r="B38" s="30" t="s">
        <v>14</v>
      </c>
      <c r="C38" s="9">
        <f>STDEV(C23:C31)/SQRT(COUNT(C23:C31))</f>
        <v>6.9025682190410623E-2</v>
      </c>
      <c r="D38" s="30"/>
      <c r="E38" s="59"/>
      <c r="F38" s="30" t="s">
        <v>14</v>
      </c>
      <c r="G38" s="9">
        <f>STDEV(G30:G33,G28,G22:G25)/SQRT(COUNT(G30:G33,G28,G22:G25))</f>
        <v>8.5426528887766404E-2</v>
      </c>
      <c r="H38" s="126"/>
      <c r="I38" s="29"/>
      <c r="J38" s="30" t="s">
        <v>14</v>
      </c>
      <c r="K38" s="30">
        <f>STDEV(K22:K36)/SQRT(COUNT(K22:K36))</f>
        <v>8.2686269244998931E-2</v>
      </c>
      <c r="L38" s="30"/>
      <c r="M38" s="59"/>
      <c r="N38" s="30" t="s">
        <v>14</v>
      </c>
      <c r="O38" s="30">
        <f>STDEV(O22:O36)/SQRT(COUNT(O22:O36))</f>
        <v>1.2922993678564771E-2</v>
      </c>
      <c r="P38" s="26"/>
      <c r="Q38" s="29"/>
      <c r="R38" s="30"/>
      <c r="S38" s="30"/>
      <c r="T38" s="40"/>
      <c r="U38" s="30"/>
      <c r="V38" s="30"/>
      <c r="W38" s="30"/>
      <c r="X38" s="26"/>
    </row>
    <row r="39" spans="1:24" ht="16" thickBot="1" x14ac:dyDescent="0.25">
      <c r="A39" s="32"/>
      <c r="B39" s="33" t="s">
        <v>15</v>
      </c>
      <c r="C39" s="88">
        <f>COUNT(C23:C31)</f>
        <v>9</v>
      </c>
      <c r="D39" s="34"/>
      <c r="E39" s="61"/>
      <c r="F39" s="33" t="s">
        <v>15</v>
      </c>
      <c r="G39" s="88">
        <f>COUNT(G22:G25,G28,G30:G33)</f>
        <v>9</v>
      </c>
      <c r="H39" s="127"/>
      <c r="I39" s="32"/>
      <c r="J39" s="33" t="s">
        <v>15</v>
      </c>
      <c r="K39" s="33">
        <f>COUNT(K22:K36)</f>
        <v>7</v>
      </c>
      <c r="L39" s="34"/>
      <c r="M39" s="61"/>
      <c r="N39" s="33" t="s">
        <v>15</v>
      </c>
      <c r="O39" s="33">
        <f>COUNT(O22:O36)</f>
        <v>7</v>
      </c>
      <c r="P39" s="35"/>
      <c r="Q39" s="32"/>
      <c r="R39" s="33"/>
      <c r="S39" s="33"/>
      <c r="T39" s="41"/>
      <c r="U39" s="34"/>
      <c r="V39" s="33"/>
      <c r="W39" s="33"/>
      <c r="X39" s="35"/>
    </row>
    <row r="40" spans="1:24" x14ac:dyDescent="0.15">
      <c r="A40" s="49" t="s">
        <v>54</v>
      </c>
      <c r="B40" s="50" t="s">
        <v>3</v>
      </c>
      <c r="C40" s="50" t="s">
        <v>4</v>
      </c>
    </row>
    <row r="41" spans="1:24" x14ac:dyDescent="0.15">
      <c r="A41" s="47">
        <v>20200213</v>
      </c>
      <c r="B41" s="89"/>
      <c r="C41" s="47">
        <f>G22</f>
        <v>0.18333333333333332</v>
      </c>
      <c r="I41" s="12"/>
    </row>
    <row r="42" spans="1:24" ht="15" x14ac:dyDescent="0.2">
      <c r="A42" s="47"/>
      <c r="B42" s="47">
        <f>C23</f>
        <v>-3.5714285714285712E-2</v>
      </c>
      <c r="C42" s="47">
        <f>G23</f>
        <v>0.22</v>
      </c>
      <c r="H42" s="30"/>
      <c r="I42" s="30"/>
      <c r="J42" s="30"/>
    </row>
    <row r="43" spans="1:24" ht="15" x14ac:dyDescent="0.2">
      <c r="A43" s="47"/>
      <c r="B43" s="47">
        <f>C24</f>
        <v>0.3214285714285714</v>
      </c>
      <c r="C43" s="47">
        <f>G24</f>
        <v>-0.20727272727272728</v>
      </c>
      <c r="H43" s="30"/>
      <c r="I43" s="30"/>
      <c r="J43" s="30"/>
    </row>
    <row r="44" spans="1:24" ht="15" x14ac:dyDescent="0.2">
      <c r="A44" s="47"/>
      <c r="B44" s="47">
        <f>C25</f>
        <v>0.38157894736842102</v>
      </c>
      <c r="C44" s="47">
        <f>G25</f>
        <v>0.56010230179028131</v>
      </c>
      <c r="H44" s="30"/>
      <c r="I44" s="30"/>
      <c r="J44" s="30"/>
    </row>
    <row r="45" spans="1:24" ht="15" x14ac:dyDescent="0.2">
      <c r="A45" s="47"/>
      <c r="B45" s="47">
        <f t="shared" ref="B45:B50" si="16">C26</f>
        <v>0.62457912457912457</v>
      </c>
      <c r="C45" s="90"/>
      <c r="H45" s="30"/>
      <c r="I45" s="30"/>
      <c r="J45" s="30"/>
    </row>
    <row r="46" spans="1:24" x14ac:dyDescent="0.15">
      <c r="A46" s="47"/>
      <c r="B46" s="47">
        <f t="shared" si="16"/>
        <v>0.40740740740740744</v>
      </c>
      <c r="C46" s="90"/>
    </row>
    <row r="47" spans="1:24" x14ac:dyDescent="0.15">
      <c r="A47" s="47"/>
      <c r="B47" s="47">
        <f t="shared" si="16"/>
        <v>0.12587412587412586</v>
      </c>
      <c r="C47" s="47">
        <f t="shared" ref="C47:C52" si="17">G28</f>
        <v>-7.1428571428571425E-2</v>
      </c>
    </row>
    <row r="48" spans="1:24" x14ac:dyDescent="0.15">
      <c r="A48" s="47"/>
      <c r="B48" s="47">
        <f t="shared" si="16"/>
        <v>0.21832358674463936</v>
      </c>
      <c r="C48" s="90"/>
    </row>
    <row r="49" spans="1:10" x14ac:dyDescent="0.15">
      <c r="A49" s="47"/>
      <c r="B49" s="47">
        <f t="shared" si="16"/>
        <v>1.4619883040935672E-2</v>
      </c>
      <c r="C49" s="47">
        <f t="shared" si="17"/>
        <v>-0.15789473684210528</v>
      </c>
    </row>
    <row r="50" spans="1:10" x14ac:dyDescent="0.15">
      <c r="A50" s="47"/>
      <c r="B50" s="47">
        <f t="shared" si="16"/>
        <v>0.20401337792642138</v>
      </c>
      <c r="C50" s="47">
        <f t="shared" si="17"/>
        <v>-0.25333333333333335</v>
      </c>
    </row>
    <row r="51" spans="1:10" x14ac:dyDescent="0.15">
      <c r="A51" s="47"/>
      <c r="B51" s="90"/>
      <c r="C51" s="47">
        <f t="shared" si="17"/>
        <v>2.2727272727272735E-2</v>
      </c>
    </row>
    <row r="52" spans="1:10" x14ac:dyDescent="0.15">
      <c r="A52" s="47"/>
      <c r="B52" s="90"/>
      <c r="C52" s="47">
        <f t="shared" si="17"/>
        <v>-2.0952380952380972E-2</v>
      </c>
    </row>
    <row r="53" spans="1:10" x14ac:dyDescent="0.15">
      <c r="A53" s="47"/>
      <c r="B53" s="47"/>
      <c r="C53" s="47"/>
    </row>
    <row r="54" spans="1:10" x14ac:dyDescent="0.15">
      <c r="A54" s="47"/>
      <c r="B54" s="47"/>
      <c r="C54" s="47"/>
    </row>
    <row r="55" spans="1:10" x14ac:dyDescent="0.15">
      <c r="A55" s="47">
        <v>20210220</v>
      </c>
      <c r="B55" s="47">
        <f>K22</f>
        <v>0.55138339920948609</v>
      </c>
      <c r="C55" s="47">
        <f>O22</f>
        <v>-0.11764705882352941</v>
      </c>
    </row>
    <row r="56" spans="1:10" x14ac:dyDescent="0.15">
      <c r="A56" s="47"/>
      <c r="B56" s="47">
        <f t="shared" ref="B56:B61" si="18">K23</f>
        <v>0.18013468013468012</v>
      </c>
      <c r="C56" s="47">
        <f t="shared" ref="C56:C61" si="19">O23</f>
        <v>-0.10416666666666666</v>
      </c>
    </row>
    <row r="57" spans="1:10" x14ac:dyDescent="0.15">
      <c r="A57" s="47"/>
      <c r="B57" s="47">
        <f t="shared" si="18"/>
        <v>4.1666666666666664E-2</v>
      </c>
      <c r="C57" s="47">
        <f t="shared" si="19"/>
        <v>-0.13894736842105262</v>
      </c>
    </row>
    <row r="58" spans="1:10" x14ac:dyDescent="0.15">
      <c r="A58" s="47"/>
      <c r="B58" s="47">
        <f t="shared" si="18"/>
        <v>0.18561872909698995</v>
      </c>
      <c r="C58" s="47">
        <f t="shared" si="19"/>
        <v>-0.12142857142857143</v>
      </c>
    </row>
    <row r="59" spans="1:10" x14ac:dyDescent="0.15">
      <c r="A59" s="47"/>
      <c r="B59" s="47">
        <f t="shared" si="18"/>
        <v>0.63636363636363635</v>
      </c>
      <c r="C59" s="47">
        <f t="shared" si="19"/>
        <v>-0.14536340852130325</v>
      </c>
    </row>
    <row r="60" spans="1:10" x14ac:dyDescent="0.15">
      <c r="A60" s="47"/>
      <c r="B60" s="47">
        <f t="shared" si="18"/>
        <v>0.23443223443223443</v>
      </c>
      <c r="C60" s="47">
        <f t="shared" si="19"/>
        <v>-9.8461538461538461E-2</v>
      </c>
    </row>
    <row r="61" spans="1:10" x14ac:dyDescent="0.15">
      <c r="A61" s="47"/>
      <c r="B61" s="47">
        <f t="shared" si="18"/>
        <v>0.18426501035196685</v>
      </c>
      <c r="C61" s="47">
        <f t="shared" si="19"/>
        <v>-0.19960474308300397</v>
      </c>
    </row>
    <row r="62" spans="1:10" x14ac:dyDescent="0.15">
      <c r="A62" s="47"/>
      <c r="B62" s="47"/>
      <c r="C62" s="47"/>
    </row>
    <row r="63" spans="1:10" x14ac:dyDescent="0.15">
      <c r="A63" s="47"/>
      <c r="B63" s="47"/>
      <c r="C63" s="47"/>
    </row>
    <row r="64" spans="1:10" ht="42" x14ac:dyDescent="0.15">
      <c r="A64" s="47"/>
      <c r="B64" s="47"/>
      <c r="C64" s="47"/>
      <c r="E64" s="107" t="s">
        <v>68</v>
      </c>
      <c r="F64" s="110"/>
      <c r="H64" s="104" t="s">
        <v>82</v>
      </c>
      <c r="I64" s="105"/>
      <c r="J64" s="105"/>
    </row>
    <row r="65" spans="1:10" x14ac:dyDescent="0.15">
      <c r="A65" s="47"/>
      <c r="B65" s="47"/>
      <c r="C65" s="47"/>
      <c r="E65" s="107" t="s">
        <v>61</v>
      </c>
      <c r="F65" s="105" t="s">
        <v>76</v>
      </c>
      <c r="H65" s="104" t="s">
        <v>83</v>
      </c>
      <c r="I65" s="105">
        <v>0.93230000000000002</v>
      </c>
      <c r="J65" s="112">
        <v>0.79110000000000003</v>
      </c>
    </row>
    <row r="66" spans="1:10" x14ac:dyDescent="0.15">
      <c r="A66" s="47"/>
      <c r="B66" s="47"/>
      <c r="C66" s="47"/>
      <c r="E66" s="107" t="s">
        <v>63</v>
      </c>
      <c r="F66" s="105">
        <v>0.99660000000000004</v>
      </c>
      <c r="H66" s="104" t="s">
        <v>63</v>
      </c>
      <c r="I66" s="105">
        <v>0.26500000000000001</v>
      </c>
      <c r="J66" s="112">
        <v>2.0999999999999999E-3</v>
      </c>
    </row>
    <row r="67" spans="1:10" ht="28" x14ac:dyDescent="0.15">
      <c r="A67" s="47"/>
      <c r="B67" s="47"/>
      <c r="C67" s="47"/>
      <c r="E67" s="107" t="s">
        <v>64</v>
      </c>
      <c r="F67" s="105" t="s">
        <v>65</v>
      </c>
      <c r="H67" s="104" t="s">
        <v>84</v>
      </c>
      <c r="I67" s="105" t="s">
        <v>73</v>
      </c>
      <c r="J67" s="112" t="s">
        <v>67</v>
      </c>
    </row>
    <row r="68" spans="1:10" ht="42" x14ac:dyDescent="0.15">
      <c r="A68" s="47"/>
      <c r="B68" s="47"/>
      <c r="C68" s="47"/>
      <c r="E68" s="107" t="s">
        <v>66</v>
      </c>
      <c r="F68" s="105" t="s">
        <v>67</v>
      </c>
      <c r="H68" s="104" t="s">
        <v>64</v>
      </c>
      <c r="I68" s="105" t="s">
        <v>65</v>
      </c>
      <c r="J68" s="112" t="s">
        <v>85</v>
      </c>
    </row>
    <row r="69" spans="1:10" x14ac:dyDescent="0.15">
      <c r="A69" s="47"/>
      <c r="B69" s="47"/>
      <c r="C69" s="47"/>
    </row>
    <row r="70" spans="1:10" x14ac:dyDescent="0.15">
      <c r="A70" s="47"/>
      <c r="B70" s="47"/>
      <c r="C70" s="47"/>
    </row>
    <row r="71" spans="1:10" x14ac:dyDescent="0.15">
      <c r="A71" s="47"/>
      <c r="B71" s="47"/>
      <c r="C71" s="47"/>
    </row>
    <row r="72" spans="1:10" x14ac:dyDescent="0.15">
      <c r="A72" s="47"/>
      <c r="B72" s="47"/>
      <c r="C72" s="47"/>
    </row>
    <row r="73" spans="1:10" x14ac:dyDescent="0.15">
      <c r="A73" s="47"/>
      <c r="B73" s="47"/>
      <c r="C73" s="47"/>
    </row>
    <row r="74" spans="1:10" x14ac:dyDescent="0.15">
      <c r="A74" s="47"/>
      <c r="B74" s="47"/>
      <c r="C74" s="47"/>
    </row>
    <row r="75" spans="1:10" x14ac:dyDescent="0.15">
      <c r="A75" s="47"/>
      <c r="B75" s="47"/>
      <c r="C75" s="47"/>
    </row>
    <row r="76" spans="1:10" x14ac:dyDescent="0.15">
      <c r="A76" s="47"/>
      <c r="B76" s="47"/>
      <c r="C76" s="47"/>
    </row>
    <row r="77" spans="1:10" x14ac:dyDescent="0.15">
      <c r="A77" s="50" t="s">
        <v>11</v>
      </c>
      <c r="B77" s="51">
        <f>AVERAGE(B41:B76)</f>
        <v>0.26724844343193882</v>
      </c>
      <c r="C77" s="51">
        <f>AVERAGE(C41:C76)</f>
        <v>-4.064613733649354E-2</v>
      </c>
    </row>
    <row r="78" spans="1:10" ht="15" x14ac:dyDescent="0.2">
      <c r="A78" s="50" t="s">
        <v>14</v>
      </c>
      <c r="B78" s="52">
        <f>STDEV(B41:B76)/SQRT(COUNT(B41:B76))</f>
        <v>5.1454046137407214E-2</v>
      </c>
      <c r="C78" s="52">
        <f>STDEV(C41:C76)/SQRT(COUNT(C41:C76))</f>
        <v>5.1511733601660524E-2</v>
      </c>
    </row>
    <row r="79" spans="1:10" x14ac:dyDescent="0.15">
      <c r="A79" s="50" t="s">
        <v>15</v>
      </c>
      <c r="B79" s="51">
        <f>COUNT(B41:B76)</f>
        <v>16</v>
      </c>
      <c r="C79" s="51">
        <f>COUNT(C41:C76)</f>
        <v>16</v>
      </c>
    </row>
    <row r="80" spans="1:10" x14ac:dyDescent="0.15">
      <c r="A80" s="50" t="s">
        <v>56</v>
      </c>
      <c r="B80" s="51">
        <f>TTEST(B41:B76,B41:B76,2,2)</f>
        <v>1</v>
      </c>
      <c r="C80" s="51">
        <f>TTEST(B41:B76,C41:C76,2,2)</f>
        <v>2.0286389904536375E-4</v>
      </c>
    </row>
    <row r="81" spans="1:24" x14ac:dyDescent="0.15">
      <c r="A81" s="11"/>
    </row>
    <row r="82" spans="1:24" s="16" customFormat="1" ht="17" thickBot="1" x14ac:dyDescent="0.25">
      <c r="A82" s="15" t="s">
        <v>48</v>
      </c>
      <c r="B82" s="15"/>
      <c r="C82" s="15"/>
      <c r="D82" s="15"/>
      <c r="E82" s="15"/>
      <c r="F82" s="15"/>
      <c r="G82" s="15"/>
    </row>
    <row r="83" spans="1:24" ht="15" x14ac:dyDescent="0.2">
      <c r="A83" s="42" t="s">
        <v>46</v>
      </c>
      <c r="B83" s="36"/>
      <c r="C83" s="36"/>
      <c r="D83" s="36"/>
      <c r="E83" s="36"/>
      <c r="F83" s="36"/>
      <c r="G83" s="36"/>
      <c r="H83" s="37"/>
      <c r="I83" s="42"/>
      <c r="J83" s="36"/>
      <c r="K83" s="36"/>
      <c r="L83" s="36"/>
      <c r="M83" s="36"/>
      <c r="N83" s="36"/>
      <c r="O83" s="36"/>
      <c r="P83" s="37"/>
      <c r="Q83" s="42"/>
      <c r="R83" s="36"/>
      <c r="S83" s="36"/>
      <c r="T83" s="36"/>
      <c r="U83" s="36"/>
      <c r="V83" s="36"/>
      <c r="W83" s="36"/>
      <c r="X83" s="37"/>
    </row>
    <row r="84" spans="1:24" ht="15" x14ac:dyDescent="0.2">
      <c r="A84" s="116" t="s">
        <v>3</v>
      </c>
      <c r="B84" s="114"/>
      <c r="C84" s="114"/>
      <c r="D84" s="117"/>
      <c r="E84" s="113" t="s">
        <v>4</v>
      </c>
      <c r="F84" s="114"/>
      <c r="G84" s="114"/>
      <c r="H84" s="115"/>
      <c r="I84" s="116"/>
      <c r="J84" s="114"/>
      <c r="K84" s="114"/>
      <c r="L84" s="117"/>
      <c r="M84" s="113"/>
      <c r="N84" s="114"/>
      <c r="O84" s="114"/>
      <c r="P84" s="115"/>
      <c r="Q84" s="116"/>
      <c r="R84" s="114"/>
      <c r="S84" s="114"/>
      <c r="T84" s="117"/>
      <c r="U84" s="113"/>
      <c r="V84" s="114"/>
      <c r="W84" s="114"/>
      <c r="X84" s="115"/>
    </row>
    <row r="85" spans="1:24" ht="15" x14ac:dyDescent="0.2">
      <c r="A85" s="23" t="s">
        <v>5</v>
      </c>
      <c r="B85" s="24"/>
      <c r="C85" s="25" t="s">
        <v>6</v>
      </c>
      <c r="D85" s="38"/>
      <c r="E85" s="25" t="s">
        <v>5</v>
      </c>
      <c r="F85" s="24"/>
      <c r="G85" s="25" t="s">
        <v>6</v>
      </c>
      <c r="H85" s="26"/>
      <c r="I85" s="23"/>
      <c r="J85" s="24"/>
      <c r="K85" s="25"/>
      <c r="L85" s="38"/>
      <c r="M85" s="25"/>
      <c r="N85" s="24"/>
      <c r="O85" s="25"/>
      <c r="P85" s="26"/>
      <c r="Q85" s="23"/>
      <c r="R85" s="24"/>
      <c r="S85" s="25"/>
      <c r="T85" s="38"/>
      <c r="U85" s="25"/>
      <c r="V85" s="24"/>
      <c r="W85" s="25"/>
      <c r="X85" s="26"/>
    </row>
    <row r="86" spans="1:24" ht="15" x14ac:dyDescent="0.2">
      <c r="A86" s="23" t="s">
        <v>7</v>
      </c>
      <c r="B86" s="25" t="s">
        <v>8</v>
      </c>
      <c r="C86" s="25" t="s">
        <v>7</v>
      </c>
      <c r="D86" s="39" t="s">
        <v>8</v>
      </c>
      <c r="E86" s="25" t="s">
        <v>7</v>
      </c>
      <c r="F86" s="25" t="s">
        <v>8</v>
      </c>
      <c r="G86" s="25" t="s">
        <v>7</v>
      </c>
      <c r="H86" s="27" t="s">
        <v>8</v>
      </c>
      <c r="I86" s="23"/>
      <c r="J86" s="25"/>
      <c r="K86" s="25"/>
      <c r="L86" s="39"/>
      <c r="M86" s="25"/>
      <c r="N86" s="25"/>
      <c r="O86" s="25"/>
      <c r="P86" s="27"/>
      <c r="Q86" s="23"/>
      <c r="R86" s="25"/>
      <c r="S86" s="25"/>
      <c r="T86" s="39"/>
      <c r="U86" s="25"/>
      <c r="V86" s="25"/>
      <c r="W86" s="25"/>
      <c r="X86" s="27"/>
    </row>
    <row r="87" spans="1:24" ht="15" x14ac:dyDescent="0.2">
      <c r="A87" s="10">
        <v>3</v>
      </c>
      <c r="B87" s="10">
        <v>4</v>
      </c>
      <c r="C87" s="10">
        <v>16</v>
      </c>
      <c r="D87" s="10">
        <v>12</v>
      </c>
      <c r="E87" s="5">
        <v>10</v>
      </c>
      <c r="F87" s="5">
        <v>19</v>
      </c>
      <c r="G87" s="5">
        <v>18</v>
      </c>
      <c r="H87" s="5">
        <v>8</v>
      </c>
      <c r="I87" s="23"/>
      <c r="J87" s="25"/>
      <c r="K87" s="25"/>
      <c r="L87" s="39"/>
      <c r="M87" s="25"/>
      <c r="N87" s="25"/>
      <c r="O87" s="25"/>
      <c r="P87" s="27"/>
      <c r="Q87" s="23"/>
      <c r="R87" s="25"/>
      <c r="S87" s="25"/>
      <c r="T87" s="39"/>
      <c r="U87" s="25"/>
      <c r="V87" s="25"/>
      <c r="W87" s="25"/>
      <c r="X87" s="27"/>
    </row>
    <row r="88" spans="1:24" ht="15" x14ac:dyDescent="0.2">
      <c r="A88" s="5">
        <v>6</v>
      </c>
      <c r="B88" s="5">
        <v>14</v>
      </c>
      <c r="C88" s="5">
        <v>15</v>
      </c>
      <c r="D88" s="5">
        <v>7</v>
      </c>
      <c r="E88" s="5">
        <v>7</v>
      </c>
      <c r="F88" s="5">
        <v>13</v>
      </c>
      <c r="G88" s="5">
        <v>13</v>
      </c>
      <c r="H88" s="5">
        <v>13</v>
      </c>
      <c r="I88" s="23"/>
      <c r="J88" s="25"/>
      <c r="K88" s="25"/>
      <c r="L88" s="39"/>
      <c r="M88" s="25"/>
      <c r="N88" s="25"/>
      <c r="O88" s="25"/>
      <c r="P88" s="27"/>
      <c r="Q88" s="23"/>
      <c r="R88" s="25"/>
      <c r="S88" s="25"/>
      <c r="T88" s="39"/>
      <c r="U88" s="25"/>
      <c r="V88" s="25"/>
      <c r="W88" s="25"/>
      <c r="X88" s="27"/>
    </row>
    <row r="89" spans="1:24" ht="15" x14ac:dyDescent="0.2">
      <c r="A89" s="5">
        <v>11</v>
      </c>
      <c r="B89" s="5">
        <v>9</v>
      </c>
      <c r="C89" s="5">
        <v>21</v>
      </c>
      <c r="D89" s="5">
        <v>10</v>
      </c>
      <c r="E89" s="5">
        <v>17</v>
      </c>
      <c r="F89" s="5">
        <v>11</v>
      </c>
      <c r="G89" s="5">
        <v>13</v>
      </c>
      <c r="H89" s="5">
        <v>10</v>
      </c>
      <c r="I89" s="23"/>
      <c r="J89" s="25"/>
      <c r="K89" s="25"/>
      <c r="L89" s="39"/>
      <c r="M89" s="25"/>
      <c r="N89" s="25"/>
      <c r="O89" s="25"/>
      <c r="P89" s="27"/>
      <c r="Q89" s="23"/>
      <c r="R89" s="25"/>
      <c r="S89" s="25"/>
      <c r="T89" s="39"/>
      <c r="U89" s="25"/>
      <c r="V89" s="25"/>
      <c r="W89" s="25"/>
      <c r="X89" s="27"/>
    </row>
    <row r="90" spans="1:24" ht="15" x14ac:dyDescent="0.2">
      <c r="A90" s="5">
        <v>7</v>
      </c>
      <c r="B90" s="5">
        <v>13</v>
      </c>
      <c r="C90" s="5">
        <v>22</v>
      </c>
      <c r="D90" s="5">
        <v>6</v>
      </c>
      <c r="E90" s="5">
        <v>9</v>
      </c>
      <c r="F90" s="5">
        <v>19</v>
      </c>
      <c r="G90" s="5">
        <v>15</v>
      </c>
      <c r="H90" s="5">
        <v>4</v>
      </c>
      <c r="I90" s="23"/>
      <c r="J90" s="25"/>
      <c r="K90" s="25"/>
      <c r="L90" s="39"/>
      <c r="M90" s="25"/>
      <c r="N90" s="25"/>
      <c r="O90" s="25"/>
      <c r="P90" s="27"/>
      <c r="Q90" s="23"/>
      <c r="R90" s="25"/>
      <c r="S90" s="25"/>
      <c r="T90" s="39"/>
      <c r="U90" s="25"/>
      <c r="V90" s="25"/>
      <c r="W90" s="25"/>
      <c r="X90" s="27"/>
    </row>
    <row r="91" spans="1:24" ht="15" x14ac:dyDescent="0.2">
      <c r="A91" s="5">
        <v>13</v>
      </c>
      <c r="B91" s="5">
        <v>13</v>
      </c>
      <c r="C91" s="5">
        <v>16</v>
      </c>
      <c r="D91" s="5">
        <v>6</v>
      </c>
      <c r="E91" s="10">
        <v>6</v>
      </c>
      <c r="F91" s="10">
        <v>9</v>
      </c>
      <c r="G91" s="10">
        <v>20</v>
      </c>
      <c r="H91" s="10">
        <v>4</v>
      </c>
      <c r="I91" s="23"/>
      <c r="J91" s="25"/>
      <c r="K91" s="25"/>
      <c r="L91" s="39"/>
      <c r="M91" s="25"/>
      <c r="N91" s="25"/>
      <c r="O91" s="25"/>
      <c r="P91" s="27"/>
      <c r="Q91" s="23"/>
      <c r="R91" s="25"/>
      <c r="S91" s="25"/>
      <c r="T91" s="39"/>
      <c r="U91" s="25"/>
      <c r="V91" s="25"/>
      <c r="W91" s="25"/>
      <c r="X91" s="27"/>
    </row>
    <row r="92" spans="1:24" ht="15" x14ac:dyDescent="0.2">
      <c r="A92" s="5">
        <v>14</v>
      </c>
      <c r="B92" s="5">
        <v>15</v>
      </c>
      <c r="C92" s="5">
        <v>29</v>
      </c>
      <c r="D92" s="5">
        <v>1</v>
      </c>
      <c r="E92" s="5">
        <v>13</v>
      </c>
      <c r="F92" s="5">
        <v>9</v>
      </c>
      <c r="G92" s="5">
        <v>23</v>
      </c>
      <c r="H92" s="5">
        <v>9</v>
      </c>
      <c r="I92" s="28"/>
      <c r="J92" s="24"/>
      <c r="K92" s="24"/>
      <c r="L92" s="38"/>
      <c r="M92" s="24"/>
      <c r="N92" s="24"/>
      <c r="O92" s="24"/>
      <c r="P92" s="26"/>
      <c r="Q92" s="28"/>
      <c r="R92" s="24"/>
      <c r="S92" s="24"/>
      <c r="T92" s="38"/>
      <c r="U92" s="24"/>
      <c r="V92" s="24"/>
      <c r="W92" s="24"/>
      <c r="X92" s="26"/>
    </row>
    <row r="93" spans="1:24" ht="15" x14ac:dyDescent="0.2">
      <c r="A93" s="5">
        <v>12</v>
      </c>
      <c r="B93" s="5">
        <v>5</v>
      </c>
      <c r="C93" s="5">
        <v>16</v>
      </c>
      <c r="D93" s="5">
        <v>4</v>
      </c>
      <c r="E93" s="5">
        <v>6</v>
      </c>
      <c r="F93" s="5">
        <v>11</v>
      </c>
      <c r="G93" s="5">
        <v>23</v>
      </c>
      <c r="H93" s="5">
        <v>7</v>
      </c>
      <c r="I93" s="28"/>
      <c r="J93" s="24"/>
      <c r="K93" s="24"/>
      <c r="L93" s="38"/>
      <c r="M93" s="24"/>
      <c r="N93" s="24"/>
      <c r="O93" s="24"/>
      <c r="P93" s="26"/>
      <c r="Q93" s="28"/>
      <c r="R93" s="24"/>
      <c r="S93" s="24"/>
      <c r="T93" s="38"/>
      <c r="U93" s="24"/>
      <c r="V93" s="24"/>
      <c r="W93" s="24"/>
      <c r="X93" s="26"/>
    </row>
    <row r="94" spans="1:24" ht="15" x14ac:dyDescent="0.2">
      <c r="A94" s="4">
        <v>8</v>
      </c>
      <c r="B94" s="4">
        <v>14</v>
      </c>
      <c r="C94" s="4">
        <v>18</v>
      </c>
      <c r="D94" s="4">
        <v>11</v>
      </c>
      <c r="E94" s="5">
        <v>12</v>
      </c>
      <c r="F94" s="5">
        <v>9</v>
      </c>
      <c r="G94" s="5">
        <v>22</v>
      </c>
      <c r="H94" s="5">
        <v>3</v>
      </c>
      <c r="I94" s="28"/>
      <c r="J94" s="24"/>
      <c r="K94" s="24"/>
      <c r="L94" s="38"/>
      <c r="M94" s="24"/>
      <c r="N94" s="24"/>
      <c r="O94" s="24"/>
      <c r="P94" s="26"/>
      <c r="Q94" s="28"/>
      <c r="R94" s="24"/>
      <c r="S94" s="24"/>
      <c r="T94" s="38"/>
      <c r="U94" s="24"/>
      <c r="V94" s="24"/>
      <c r="W94" s="24"/>
      <c r="X94" s="26"/>
    </row>
    <row r="95" spans="1:24" ht="15" x14ac:dyDescent="0.2">
      <c r="A95" s="4">
        <v>5</v>
      </c>
      <c r="B95" s="4">
        <v>16</v>
      </c>
      <c r="C95" s="4">
        <v>15</v>
      </c>
      <c r="D95" s="4">
        <v>7</v>
      </c>
      <c r="E95" s="4">
        <v>8</v>
      </c>
      <c r="F95" s="4">
        <v>16</v>
      </c>
      <c r="G95" s="4">
        <v>20</v>
      </c>
      <c r="H95" s="4">
        <v>7</v>
      </c>
      <c r="I95" s="28"/>
      <c r="J95" s="24"/>
      <c r="K95" s="24"/>
      <c r="L95" s="38"/>
      <c r="M95" s="24"/>
      <c r="N95" s="24"/>
      <c r="O95" s="24"/>
      <c r="P95" s="26"/>
      <c r="Q95" s="28"/>
      <c r="R95" s="24"/>
      <c r="S95" s="24"/>
      <c r="T95" s="38"/>
      <c r="U95" s="24"/>
      <c r="V95" s="24"/>
      <c r="W95" s="24"/>
      <c r="X95" s="26"/>
    </row>
    <row r="96" spans="1:24" ht="15" x14ac:dyDescent="0.2">
      <c r="A96" s="4">
        <v>16</v>
      </c>
      <c r="B96" s="4">
        <v>4</v>
      </c>
      <c r="C96" s="4">
        <v>14</v>
      </c>
      <c r="D96" s="4">
        <v>5</v>
      </c>
      <c r="E96" s="4">
        <v>13</v>
      </c>
      <c r="F96" s="4">
        <v>12</v>
      </c>
      <c r="G96" s="4">
        <v>29</v>
      </c>
      <c r="H96" s="4">
        <v>2</v>
      </c>
      <c r="I96" s="28"/>
      <c r="J96" s="24"/>
      <c r="K96" s="24"/>
      <c r="L96" s="39"/>
      <c r="M96" s="24"/>
      <c r="N96" s="24"/>
      <c r="O96" s="24"/>
      <c r="P96" s="26"/>
      <c r="Q96" s="28"/>
      <c r="R96" s="24"/>
      <c r="S96" s="24"/>
      <c r="T96" s="39"/>
      <c r="U96" s="24"/>
      <c r="V96" s="24"/>
      <c r="W96" s="24"/>
      <c r="X96" s="26"/>
    </row>
    <row r="97" spans="1:24" ht="15" x14ac:dyDescent="0.2">
      <c r="A97" s="28"/>
      <c r="B97" s="24"/>
      <c r="C97" s="25" t="s">
        <v>11</v>
      </c>
      <c r="D97" s="38"/>
      <c r="E97" s="24"/>
      <c r="F97" s="24"/>
      <c r="G97" s="25" t="s">
        <v>11</v>
      </c>
      <c r="H97" s="26"/>
      <c r="I97" s="28"/>
      <c r="J97" s="24"/>
      <c r="K97" s="25"/>
      <c r="L97" s="38"/>
      <c r="M97" s="24"/>
      <c r="N97" s="24"/>
      <c r="O97" s="25"/>
      <c r="P97" s="26"/>
      <c r="Q97" s="28"/>
      <c r="R97" s="24"/>
      <c r="S97" s="25"/>
      <c r="T97" s="38"/>
      <c r="U97" s="24"/>
      <c r="V97" s="24"/>
      <c r="W97" s="25"/>
      <c r="X97" s="26"/>
    </row>
    <row r="98" spans="1:24" ht="15" x14ac:dyDescent="0.2">
      <c r="A98" s="84">
        <f>(B87-A87)/SUM(A87:B87)</f>
        <v>0.14285714285714285</v>
      </c>
      <c r="B98" s="31">
        <f>(C87-D87)/SUM(C87:D87)</f>
        <v>0.14285714285714285</v>
      </c>
      <c r="C98" s="31">
        <f t="shared" ref="C98:C100" si="20">AVERAGE(A98:B98)</f>
        <v>0.14285714285714285</v>
      </c>
      <c r="D98" s="38"/>
      <c r="E98" s="25">
        <f>(F87-E87)/SUM(E87:F87)</f>
        <v>0.31034482758620691</v>
      </c>
      <c r="F98" s="25">
        <f>(G87-H87)/SUM(G87:H87)</f>
        <v>0.38461538461538464</v>
      </c>
      <c r="G98" s="25">
        <f t="shared" ref="G98:G100" si="21">AVERAGE(E98:F98)</f>
        <v>0.34748010610079577</v>
      </c>
      <c r="H98" s="26"/>
      <c r="I98" s="29"/>
      <c r="J98" s="30"/>
      <c r="K98" s="30"/>
      <c r="L98" s="38"/>
      <c r="M98" s="25"/>
      <c r="N98" s="25"/>
      <c r="O98" s="25"/>
      <c r="P98" s="26"/>
      <c r="Q98" s="29"/>
      <c r="R98" s="30"/>
      <c r="S98" s="30"/>
      <c r="T98" s="38"/>
      <c r="U98" s="25"/>
      <c r="V98" s="25"/>
      <c r="W98" s="25"/>
      <c r="X98" s="26"/>
    </row>
    <row r="99" spans="1:24" ht="15" x14ac:dyDescent="0.2">
      <c r="A99" s="23">
        <f>(B88-A88)/SUM(A88:B88)</f>
        <v>0.4</v>
      </c>
      <c r="B99" s="25">
        <f>(C88-D88)/SUM(C88:D88)</f>
        <v>0.36363636363636365</v>
      </c>
      <c r="C99" s="25">
        <f t="shared" si="20"/>
        <v>0.38181818181818183</v>
      </c>
      <c r="D99" s="38"/>
      <c r="E99" s="25">
        <f>(F88-E88)/SUM(E88:F88)</f>
        <v>0.3</v>
      </c>
      <c r="F99" s="25">
        <f>(G88-H88)/SUM(G88:H88)</f>
        <v>0</v>
      </c>
      <c r="G99" s="25">
        <f t="shared" si="21"/>
        <v>0.15</v>
      </c>
      <c r="H99" s="26"/>
      <c r="I99" s="23"/>
      <c r="J99" s="25"/>
      <c r="K99" s="25"/>
      <c r="L99" s="38"/>
      <c r="M99" s="25"/>
      <c r="N99" s="25"/>
      <c r="O99" s="25"/>
      <c r="P99" s="26"/>
      <c r="Q99" s="23"/>
      <c r="R99" s="25"/>
      <c r="S99" s="25"/>
      <c r="T99" s="38"/>
      <c r="U99" s="25"/>
      <c r="V99" s="25"/>
      <c r="W99" s="25"/>
      <c r="X99" s="26"/>
    </row>
    <row r="100" spans="1:24" ht="15" x14ac:dyDescent="0.2">
      <c r="A100" s="23">
        <f>(B89-A89)/SUM(A89:B89)</f>
        <v>-0.1</v>
      </c>
      <c r="B100" s="25">
        <f>(C89-D89)/SUM(C89:D89)</f>
        <v>0.35483870967741937</v>
      </c>
      <c r="C100" s="25">
        <f t="shared" si="20"/>
        <v>0.1274193548387097</v>
      </c>
      <c r="D100" s="38"/>
      <c r="E100" s="30">
        <f>(F89-E89)/SUM(E89:F89)</f>
        <v>-0.21428571428571427</v>
      </c>
      <c r="F100" s="30">
        <f>(G89-H89)/SUM(G89:H89)</f>
        <v>0.13043478260869565</v>
      </c>
      <c r="G100" s="30">
        <f t="shared" si="21"/>
        <v>-4.1925465838509313E-2</v>
      </c>
      <c r="H100" s="26"/>
      <c r="I100" s="23"/>
      <c r="J100" s="25"/>
      <c r="K100" s="25"/>
      <c r="L100" s="38"/>
      <c r="M100" s="30"/>
      <c r="N100" s="30"/>
      <c r="O100" s="30"/>
      <c r="P100" s="26"/>
      <c r="Q100" s="23"/>
      <c r="R100" s="25"/>
      <c r="S100" s="25"/>
      <c r="T100" s="38"/>
      <c r="U100" s="30"/>
      <c r="V100" s="30"/>
      <c r="W100" s="30"/>
      <c r="X100" s="26"/>
    </row>
    <row r="101" spans="1:24" ht="15" x14ac:dyDescent="0.2">
      <c r="A101" s="23">
        <f t="shared" ref="A101:A107" si="22">(B90-A90)/SUM(A90:B90)</f>
        <v>0.3</v>
      </c>
      <c r="B101" s="25">
        <f t="shared" ref="B101:B105" si="23">(C90-D90)/SUM(C90:D90)</f>
        <v>0.5714285714285714</v>
      </c>
      <c r="C101" s="25">
        <f t="shared" ref="C101:C106" si="24">AVERAGE(A101:B101)</f>
        <v>0.43571428571428572</v>
      </c>
      <c r="D101" s="38"/>
      <c r="E101" s="30">
        <f t="shared" ref="E101:E107" si="25">(F90-E90)/SUM(E90:F90)</f>
        <v>0.35714285714285715</v>
      </c>
      <c r="F101" s="30">
        <f t="shared" ref="F101:F105" si="26">(G90-H90)/SUM(G90:H90)</f>
        <v>0.57894736842105265</v>
      </c>
      <c r="G101" s="30">
        <f t="shared" ref="G101:G106" si="27">AVERAGE(E101:F101)</f>
        <v>0.46804511278195493</v>
      </c>
      <c r="H101" s="26"/>
      <c r="I101" s="23"/>
      <c r="J101" s="25"/>
      <c r="K101" s="25"/>
      <c r="L101" s="38"/>
      <c r="M101" s="30"/>
      <c r="N101" s="30"/>
      <c r="O101" s="30"/>
      <c r="P101" s="26"/>
      <c r="Q101" s="23"/>
      <c r="R101" s="25"/>
      <c r="S101" s="25"/>
      <c r="T101" s="38"/>
      <c r="U101" s="30"/>
      <c r="V101" s="30"/>
      <c r="W101" s="30"/>
      <c r="X101" s="26"/>
    </row>
    <row r="102" spans="1:24" ht="15" x14ac:dyDescent="0.2">
      <c r="A102" s="23">
        <f t="shared" si="22"/>
        <v>0</v>
      </c>
      <c r="B102" s="25">
        <f t="shared" si="23"/>
        <v>0.45454545454545453</v>
      </c>
      <c r="C102" s="25">
        <f t="shared" si="24"/>
        <v>0.22727272727272727</v>
      </c>
      <c r="D102" s="38"/>
      <c r="E102" s="31">
        <f t="shared" si="25"/>
        <v>0.2</v>
      </c>
      <c r="F102" s="31">
        <f t="shared" si="26"/>
        <v>0.66666666666666663</v>
      </c>
      <c r="G102" s="31">
        <f t="shared" si="27"/>
        <v>0.43333333333333335</v>
      </c>
      <c r="H102" s="26"/>
      <c r="I102" s="23"/>
      <c r="J102" s="25"/>
      <c r="K102" s="25"/>
      <c r="L102" s="38"/>
      <c r="M102" s="30"/>
      <c r="N102" s="30"/>
      <c r="O102" s="30"/>
      <c r="P102" s="26"/>
      <c r="Q102" s="23"/>
      <c r="R102" s="25"/>
      <c r="S102" s="25"/>
      <c r="T102" s="38"/>
      <c r="U102" s="30"/>
      <c r="V102" s="30"/>
      <c r="W102" s="30"/>
      <c r="X102" s="26"/>
    </row>
    <row r="103" spans="1:24" ht="15" x14ac:dyDescent="0.2">
      <c r="A103" s="23">
        <f t="shared" si="22"/>
        <v>3.4482758620689655E-2</v>
      </c>
      <c r="B103" s="25">
        <f t="shared" si="23"/>
        <v>0.93333333333333335</v>
      </c>
      <c r="C103" s="25">
        <f t="shared" si="24"/>
        <v>0.48390804597701148</v>
      </c>
      <c r="D103" s="38"/>
      <c r="E103" s="30">
        <f t="shared" si="25"/>
        <v>-0.18181818181818182</v>
      </c>
      <c r="F103" s="30">
        <f t="shared" si="26"/>
        <v>0.4375</v>
      </c>
      <c r="G103" s="30">
        <f t="shared" si="27"/>
        <v>0.12784090909090909</v>
      </c>
      <c r="H103" s="26"/>
      <c r="I103" s="23"/>
      <c r="J103" s="25"/>
      <c r="K103" s="25"/>
      <c r="L103" s="38"/>
      <c r="M103" s="30"/>
      <c r="N103" s="30"/>
      <c r="O103" s="30"/>
      <c r="P103" s="26"/>
      <c r="Q103" s="23"/>
      <c r="R103" s="25"/>
      <c r="S103" s="25"/>
      <c r="T103" s="38"/>
      <c r="U103" s="30"/>
      <c r="V103" s="30"/>
      <c r="W103" s="30"/>
      <c r="X103" s="26"/>
    </row>
    <row r="104" spans="1:24" ht="15" x14ac:dyDescent="0.2">
      <c r="A104" s="23">
        <f t="shared" si="22"/>
        <v>-0.41176470588235292</v>
      </c>
      <c r="B104" s="25">
        <f t="shared" si="23"/>
        <v>0.6</v>
      </c>
      <c r="C104" s="25">
        <f t="shared" si="24"/>
        <v>9.4117647058823528E-2</v>
      </c>
      <c r="D104" s="38"/>
      <c r="E104" s="30">
        <f t="shared" si="25"/>
        <v>0.29411764705882354</v>
      </c>
      <c r="F104" s="30">
        <f t="shared" si="26"/>
        <v>0.53333333333333333</v>
      </c>
      <c r="G104" s="30">
        <f t="shared" si="27"/>
        <v>0.4137254901960784</v>
      </c>
      <c r="H104" s="26"/>
      <c r="I104" s="23"/>
      <c r="J104" s="25"/>
      <c r="K104" s="25"/>
      <c r="L104" s="38"/>
      <c r="M104" s="30"/>
      <c r="N104" s="30"/>
      <c r="O104" s="30"/>
      <c r="P104" s="26"/>
      <c r="Q104" s="23"/>
      <c r="R104" s="25"/>
      <c r="S104" s="25"/>
      <c r="T104" s="38"/>
      <c r="U104" s="30"/>
      <c r="V104" s="30"/>
      <c r="W104" s="30"/>
      <c r="X104" s="26"/>
    </row>
    <row r="105" spans="1:24" ht="15" customHeight="1" x14ac:dyDescent="0.2">
      <c r="A105" s="23">
        <f t="shared" si="22"/>
        <v>0.27272727272727271</v>
      </c>
      <c r="B105" s="25">
        <f t="shared" si="23"/>
        <v>0.2413793103448276</v>
      </c>
      <c r="C105" s="25">
        <f t="shared" si="24"/>
        <v>0.25705329153605017</v>
      </c>
      <c r="D105" s="38"/>
      <c r="E105" s="30">
        <f t="shared" si="25"/>
        <v>-0.14285714285714285</v>
      </c>
      <c r="F105" s="30">
        <f t="shared" si="26"/>
        <v>0.76</v>
      </c>
      <c r="G105" s="30">
        <f t="shared" si="27"/>
        <v>0.30857142857142861</v>
      </c>
      <c r="H105" s="26"/>
      <c r="I105" s="23"/>
      <c r="J105" s="25"/>
      <c r="K105" s="25"/>
      <c r="L105" s="38"/>
      <c r="M105" s="30"/>
      <c r="N105" s="30"/>
      <c r="O105" s="30"/>
      <c r="P105" s="26"/>
      <c r="Q105" s="23"/>
      <c r="R105" s="25"/>
      <c r="S105" s="25"/>
      <c r="T105" s="38"/>
      <c r="U105" s="30"/>
      <c r="V105" s="30"/>
      <c r="W105" s="30"/>
      <c r="X105" s="26"/>
    </row>
    <row r="106" spans="1:24" ht="15" x14ac:dyDescent="0.2">
      <c r="A106" s="23">
        <f>(B95-A95)/SUM(A95:B95)</f>
        <v>0.52380952380952384</v>
      </c>
      <c r="B106" s="25">
        <f>(C95-D95)/SUM(C95:D95)</f>
        <v>0.36363636363636365</v>
      </c>
      <c r="C106" s="25">
        <f t="shared" si="24"/>
        <v>0.44372294372294374</v>
      </c>
      <c r="D106" s="38"/>
      <c r="E106" s="30">
        <f>(F95-E95)/SUM(E95:F95)</f>
        <v>0.33333333333333331</v>
      </c>
      <c r="F106" s="30">
        <f>(G95-H95)/SUM(G95:H95)</f>
        <v>0.48148148148148145</v>
      </c>
      <c r="G106" s="30">
        <f t="shared" si="27"/>
        <v>0.40740740740740738</v>
      </c>
      <c r="H106" s="126"/>
      <c r="I106" s="23"/>
      <c r="J106" s="25"/>
      <c r="K106" s="25"/>
      <c r="L106" s="38"/>
      <c r="M106" s="30"/>
      <c r="N106" s="30"/>
      <c r="O106" s="30"/>
      <c r="P106" s="26"/>
      <c r="Q106" s="23"/>
      <c r="R106" s="25"/>
      <c r="S106" s="25"/>
      <c r="T106" s="38"/>
      <c r="U106" s="30"/>
      <c r="V106" s="30"/>
      <c r="W106" s="30"/>
      <c r="X106" s="26"/>
    </row>
    <row r="107" spans="1:24" ht="15" x14ac:dyDescent="0.2">
      <c r="A107" s="23">
        <f t="shared" si="22"/>
        <v>-0.6</v>
      </c>
      <c r="B107" s="25">
        <f t="shared" ref="B107" si="28">(C96-D96)/SUM(C96:D96)</f>
        <v>0.47368421052631576</v>
      </c>
      <c r="C107" s="25">
        <f t="shared" ref="C107" si="29">AVERAGE(A107:B107)</f>
        <v>-6.3157894736842107E-2</v>
      </c>
      <c r="D107" s="38"/>
      <c r="E107" s="30">
        <f t="shared" si="25"/>
        <v>-0.04</v>
      </c>
      <c r="F107" s="30">
        <f t="shared" ref="F107" si="30">(G96-H96)/SUM(G96:H96)</f>
        <v>0.87096774193548387</v>
      </c>
      <c r="G107" s="30">
        <f t="shared" ref="G107" si="31">AVERAGE(E107:F107)</f>
        <v>0.41548387096774192</v>
      </c>
      <c r="H107" s="126"/>
      <c r="I107" s="28"/>
      <c r="J107" s="24"/>
      <c r="K107" s="24"/>
      <c r="L107" s="38"/>
      <c r="M107" s="30"/>
      <c r="N107" s="30"/>
      <c r="O107" s="30"/>
      <c r="P107" s="26"/>
      <c r="Q107" s="28"/>
      <c r="R107" s="24"/>
      <c r="S107" s="24"/>
      <c r="T107" s="38"/>
      <c r="U107" s="30"/>
      <c r="V107" s="30"/>
      <c r="W107" s="30"/>
      <c r="X107" s="26"/>
    </row>
    <row r="108" spans="1:24" ht="15" x14ac:dyDescent="0.2">
      <c r="A108" s="23"/>
      <c r="B108" s="25"/>
      <c r="C108" s="25"/>
      <c r="D108" s="38"/>
      <c r="E108" s="30"/>
      <c r="F108" s="30"/>
      <c r="G108" s="30"/>
      <c r="H108" s="126"/>
      <c r="I108" s="28"/>
      <c r="J108" s="24"/>
      <c r="K108" s="24"/>
      <c r="L108" s="38"/>
      <c r="M108" s="24"/>
      <c r="N108" s="24"/>
      <c r="O108" s="24"/>
      <c r="P108" s="26"/>
      <c r="Q108" s="28"/>
      <c r="R108" s="24"/>
      <c r="S108" s="24"/>
      <c r="T108" s="38"/>
      <c r="U108" s="24"/>
      <c r="V108" s="24"/>
      <c r="W108" s="24"/>
      <c r="X108" s="27"/>
    </row>
    <row r="109" spans="1:24" ht="15" x14ac:dyDescent="0.2">
      <c r="A109" s="28"/>
      <c r="B109" s="30" t="s">
        <v>55</v>
      </c>
      <c r="C109" s="85">
        <f>AVERAGE(C99:C108)</f>
        <v>0.26531873146687679</v>
      </c>
      <c r="D109" s="38"/>
      <c r="E109" s="25" t="s">
        <v>13</v>
      </c>
      <c r="F109" s="30" t="s">
        <v>55</v>
      </c>
      <c r="G109" s="85">
        <f>AVERAGE(G98:G101,G103:G107)</f>
        <v>0.28851431769753411</v>
      </c>
      <c r="H109" s="126"/>
      <c r="I109" s="28"/>
      <c r="J109" s="30"/>
      <c r="K109" s="30"/>
      <c r="L109" s="38"/>
      <c r="M109" s="25"/>
      <c r="N109" s="30"/>
      <c r="O109" s="30"/>
      <c r="P109" s="26"/>
      <c r="Q109" s="28"/>
      <c r="R109" s="30"/>
      <c r="S109" s="30"/>
      <c r="T109" s="38"/>
      <c r="U109" s="25"/>
      <c r="V109" s="30"/>
      <c r="W109" s="30"/>
      <c r="X109" s="26"/>
    </row>
    <row r="110" spans="1:24" ht="15" x14ac:dyDescent="0.2">
      <c r="A110" s="29"/>
      <c r="B110" s="30" t="s">
        <v>14</v>
      </c>
      <c r="C110" s="31">
        <f>STDEV(C99:C108)/SQRT(COUNT(C99:C108))</f>
        <v>6.2355931451766801E-2</v>
      </c>
      <c r="D110" s="40"/>
      <c r="E110" s="30"/>
      <c r="F110" s="30" t="s">
        <v>14</v>
      </c>
      <c r="G110" s="31">
        <f>STDEV(G98:G101,G103:G107)/SQRT(COUNT(G98:G101,G103:G107))</f>
        <v>5.7280722133163132E-2</v>
      </c>
      <c r="H110" s="126"/>
      <c r="I110" s="29"/>
      <c r="J110" s="30"/>
      <c r="K110" s="30"/>
      <c r="L110" s="40"/>
      <c r="M110" s="30"/>
      <c r="N110" s="30"/>
      <c r="O110" s="30"/>
      <c r="P110" s="26"/>
      <c r="Q110" s="29"/>
      <c r="R110" s="30"/>
      <c r="S110" s="30"/>
      <c r="T110" s="40"/>
      <c r="U110" s="30"/>
      <c r="V110" s="30"/>
      <c r="W110" s="30"/>
      <c r="X110" s="26"/>
    </row>
    <row r="111" spans="1:24" ht="16" thickBot="1" x14ac:dyDescent="0.25">
      <c r="A111" s="32"/>
      <c r="B111" s="33" t="s">
        <v>15</v>
      </c>
      <c r="C111" s="86">
        <f>COUNT(C99:C108)</f>
        <v>9</v>
      </c>
      <c r="D111" s="41"/>
      <c r="E111" s="34"/>
      <c r="F111" s="33" t="s">
        <v>15</v>
      </c>
      <c r="G111" s="86">
        <f>COUNT(G98:G101,G103:G107)</f>
        <v>9</v>
      </c>
      <c r="H111" s="127"/>
      <c r="I111" s="32"/>
      <c r="J111" s="33"/>
      <c r="K111" s="33"/>
      <c r="L111" s="41"/>
      <c r="M111" s="34"/>
      <c r="N111" s="33"/>
      <c r="O111" s="33"/>
      <c r="P111" s="35"/>
      <c r="Q111" s="32"/>
      <c r="R111" s="33"/>
      <c r="S111" s="33"/>
      <c r="T111" s="41"/>
      <c r="U111" s="34"/>
      <c r="V111" s="33"/>
      <c r="W111" s="33"/>
      <c r="X111" s="35"/>
    </row>
    <row r="112" spans="1:24" x14ac:dyDescent="0.15">
      <c r="A112" s="46" t="s">
        <v>54</v>
      </c>
      <c r="B112" s="43" t="s">
        <v>3</v>
      </c>
      <c r="C112" s="43" t="s">
        <v>4</v>
      </c>
    </row>
    <row r="113" spans="1:10" x14ac:dyDescent="0.15">
      <c r="A113" s="47">
        <v>20200124</v>
      </c>
      <c r="B113" s="90"/>
      <c r="C113" s="47">
        <f>G98</f>
        <v>0.34748010610079577</v>
      </c>
      <c r="I113" s="12"/>
    </row>
    <row r="114" spans="1:10" ht="15" x14ac:dyDescent="0.2">
      <c r="A114" s="47"/>
      <c r="B114" s="47">
        <f t="shared" ref="B114:B122" si="32">C99</f>
        <v>0.38181818181818183</v>
      </c>
      <c r="C114" s="47">
        <f t="shared" ref="C114:C122" si="33">G99</f>
        <v>0.15</v>
      </c>
      <c r="H114" s="30"/>
      <c r="I114" s="30"/>
      <c r="J114" s="30"/>
    </row>
    <row r="115" spans="1:10" ht="15" x14ac:dyDescent="0.2">
      <c r="A115" s="47"/>
      <c r="B115" s="47">
        <f t="shared" si="32"/>
        <v>0.1274193548387097</v>
      </c>
      <c r="C115" s="47">
        <f t="shared" si="33"/>
        <v>-4.1925465838509313E-2</v>
      </c>
      <c r="H115" s="30"/>
      <c r="I115" s="30"/>
      <c r="J115" s="30"/>
    </row>
    <row r="116" spans="1:10" ht="15" x14ac:dyDescent="0.2">
      <c r="A116" s="47"/>
      <c r="B116" s="47">
        <f t="shared" si="32"/>
        <v>0.43571428571428572</v>
      </c>
      <c r="C116" s="47">
        <f t="shared" si="33"/>
        <v>0.46804511278195493</v>
      </c>
      <c r="H116" s="30"/>
      <c r="I116" s="30"/>
      <c r="J116" s="30"/>
    </row>
    <row r="117" spans="1:10" ht="15" x14ac:dyDescent="0.2">
      <c r="A117" s="47"/>
      <c r="B117" s="47">
        <f t="shared" si="32"/>
        <v>0.22727272727272727</v>
      </c>
      <c r="C117" s="90"/>
      <c r="H117" s="30"/>
      <c r="I117" s="30"/>
      <c r="J117" s="30"/>
    </row>
    <row r="118" spans="1:10" x14ac:dyDescent="0.15">
      <c r="A118" s="47"/>
      <c r="B118" s="47">
        <f t="shared" si="32"/>
        <v>0.48390804597701148</v>
      </c>
      <c r="C118" s="47">
        <f t="shared" si="33"/>
        <v>0.12784090909090909</v>
      </c>
    </row>
    <row r="119" spans="1:10" x14ac:dyDescent="0.15">
      <c r="A119" s="47"/>
      <c r="B119" s="47">
        <f t="shared" si="32"/>
        <v>9.4117647058823528E-2</v>
      </c>
      <c r="C119" s="47">
        <f t="shared" si="33"/>
        <v>0.4137254901960784</v>
      </c>
    </row>
    <row r="120" spans="1:10" x14ac:dyDescent="0.15">
      <c r="A120" s="47"/>
      <c r="B120" s="47">
        <f t="shared" si="32"/>
        <v>0.25705329153605017</v>
      </c>
      <c r="C120" s="47">
        <f t="shared" si="33"/>
        <v>0.30857142857142861</v>
      </c>
    </row>
    <row r="121" spans="1:10" x14ac:dyDescent="0.15">
      <c r="A121" s="47"/>
      <c r="B121" s="47">
        <f t="shared" si="32"/>
        <v>0.44372294372294374</v>
      </c>
      <c r="C121" s="47">
        <f t="shared" si="33"/>
        <v>0.40740740740740738</v>
      </c>
    </row>
    <row r="122" spans="1:10" x14ac:dyDescent="0.15">
      <c r="A122" s="47"/>
      <c r="B122" s="47">
        <f t="shared" si="32"/>
        <v>-6.3157894736842107E-2</v>
      </c>
      <c r="C122" s="47">
        <f t="shared" si="33"/>
        <v>0.41548387096774192</v>
      </c>
    </row>
    <row r="123" spans="1:10" x14ac:dyDescent="0.15">
      <c r="A123" s="47"/>
      <c r="B123" s="47"/>
      <c r="C123" s="47"/>
    </row>
    <row r="124" spans="1:10" x14ac:dyDescent="0.15">
      <c r="A124" s="47"/>
      <c r="B124" s="47"/>
      <c r="C124" s="47"/>
    </row>
    <row r="125" spans="1:10" x14ac:dyDescent="0.15">
      <c r="A125" s="47"/>
      <c r="B125" s="47"/>
      <c r="C125" s="47"/>
    </row>
    <row r="126" spans="1:10" x14ac:dyDescent="0.15">
      <c r="A126" s="47"/>
      <c r="B126" s="47"/>
      <c r="C126" s="47"/>
    </row>
    <row r="127" spans="1:10" x14ac:dyDescent="0.15">
      <c r="A127" s="47"/>
      <c r="B127" s="47"/>
      <c r="C127" s="47"/>
    </row>
    <row r="128" spans="1:10" x14ac:dyDescent="0.15">
      <c r="A128" s="47"/>
      <c r="B128" s="47"/>
      <c r="C128" s="47"/>
    </row>
    <row r="129" spans="1:10" x14ac:dyDescent="0.15">
      <c r="A129" s="47"/>
      <c r="B129" s="47"/>
      <c r="C129" s="47"/>
    </row>
    <row r="130" spans="1:10" x14ac:dyDescent="0.15">
      <c r="A130" s="47"/>
      <c r="B130" s="47"/>
      <c r="C130" s="47"/>
    </row>
    <row r="131" spans="1:10" x14ac:dyDescent="0.15">
      <c r="A131" s="47"/>
      <c r="B131" s="47"/>
      <c r="C131" s="47"/>
    </row>
    <row r="132" spans="1:10" x14ac:dyDescent="0.15">
      <c r="A132" s="47"/>
      <c r="B132" s="47"/>
      <c r="C132" s="47"/>
    </row>
    <row r="133" spans="1:10" x14ac:dyDescent="0.15">
      <c r="A133" s="47"/>
      <c r="B133" s="47"/>
      <c r="C133" s="47"/>
    </row>
    <row r="134" spans="1:10" x14ac:dyDescent="0.15">
      <c r="A134" s="47"/>
      <c r="B134" s="47"/>
      <c r="C134" s="47"/>
    </row>
    <row r="135" spans="1:10" x14ac:dyDescent="0.15">
      <c r="A135" s="47"/>
      <c r="B135" s="47"/>
      <c r="C135" s="47"/>
    </row>
    <row r="136" spans="1:10" x14ac:dyDescent="0.15">
      <c r="A136" s="47"/>
      <c r="B136" s="47"/>
      <c r="C136" s="47"/>
    </row>
    <row r="137" spans="1:10" ht="42" x14ac:dyDescent="0.15">
      <c r="A137" s="47"/>
      <c r="B137" s="47"/>
      <c r="C137" s="47"/>
      <c r="E137" s="107" t="s">
        <v>68</v>
      </c>
      <c r="H137" s="104" t="s">
        <v>82</v>
      </c>
      <c r="I137" s="105"/>
      <c r="J137" s="105"/>
    </row>
    <row r="138" spans="1:10" ht="16" x14ac:dyDescent="0.2">
      <c r="A138" s="47"/>
      <c r="B138" s="47"/>
      <c r="C138" s="47"/>
      <c r="E138" s="107" t="s">
        <v>61</v>
      </c>
      <c r="F138" s="103" t="s">
        <v>77</v>
      </c>
      <c r="H138" s="104" t="s">
        <v>83</v>
      </c>
      <c r="I138" s="105">
        <v>0.9335</v>
      </c>
      <c r="J138" s="105">
        <v>0.87690000000000001</v>
      </c>
    </row>
    <row r="139" spans="1:10" ht="16" x14ac:dyDescent="0.2">
      <c r="A139" s="47"/>
      <c r="B139" s="47"/>
      <c r="C139" s="47"/>
      <c r="E139" s="107" t="s">
        <v>63</v>
      </c>
      <c r="F139" s="103">
        <v>0.81610000000000005</v>
      </c>
      <c r="H139" s="104" t="s">
        <v>63</v>
      </c>
      <c r="I139" s="105">
        <v>0.51490000000000002</v>
      </c>
      <c r="J139" s="105">
        <v>0.14560000000000001</v>
      </c>
    </row>
    <row r="140" spans="1:10" ht="29" x14ac:dyDescent="0.2">
      <c r="A140" s="47"/>
      <c r="B140" s="47"/>
      <c r="C140" s="47"/>
      <c r="E140" s="107" t="s">
        <v>64</v>
      </c>
      <c r="F140" s="103" t="s">
        <v>65</v>
      </c>
      <c r="H140" s="104" t="s">
        <v>84</v>
      </c>
      <c r="I140" s="105" t="s">
        <v>73</v>
      </c>
      <c r="J140" s="105" t="s">
        <v>73</v>
      </c>
    </row>
    <row r="141" spans="1:10" ht="43" x14ac:dyDescent="0.2">
      <c r="A141" s="47"/>
      <c r="B141" s="47"/>
      <c r="C141" s="47"/>
      <c r="E141" s="107" t="s">
        <v>66</v>
      </c>
      <c r="F141" s="103" t="s">
        <v>67</v>
      </c>
      <c r="H141" s="104" t="s">
        <v>64</v>
      </c>
      <c r="I141" s="105" t="s">
        <v>65</v>
      </c>
      <c r="J141" s="105" t="s">
        <v>65</v>
      </c>
    </row>
    <row r="142" spans="1:10" x14ac:dyDescent="0.15">
      <c r="A142" s="47"/>
      <c r="B142" s="47"/>
      <c r="C142" s="47"/>
    </row>
    <row r="143" spans="1:10" x14ac:dyDescent="0.15">
      <c r="A143" s="43" t="s">
        <v>11</v>
      </c>
      <c r="B143" s="44">
        <f>AVERAGE(B113:B142)</f>
        <v>0.26531873146687679</v>
      </c>
      <c r="C143" s="44">
        <f>AVERAGE(C113:C142)</f>
        <v>0.28851431769753411</v>
      </c>
    </row>
    <row r="144" spans="1:10" ht="15" x14ac:dyDescent="0.2">
      <c r="A144" s="43" t="s">
        <v>14</v>
      </c>
      <c r="B144" s="45">
        <f>STDEV(B113:B142)/SQRT(COUNT(B113:B142))</f>
        <v>6.2355931451766801E-2</v>
      </c>
      <c r="C144" s="45">
        <f>STDEV(C113:C142)/SQRT(COUNT(C113:C142))</f>
        <v>5.7280722133163132E-2</v>
      </c>
    </row>
    <row r="145" spans="1:24" x14ac:dyDescent="0.15">
      <c r="A145" s="43" t="s">
        <v>15</v>
      </c>
      <c r="B145" s="44">
        <f>COUNT(B113:B142)</f>
        <v>9</v>
      </c>
      <c r="C145" s="44">
        <f>COUNT(C113:C142)</f>
        <v>9</v>
      </c>
    </row>
    <row r="146" spans="1:24" x14ac:dyDescent="0.15">
      <c r="A146" s="43" t="s">
        <v>56</v>
      </c>
      <c r="B146" s="44">
        <f>TTEST(B113:B142,B113:B142,2,2)</f>
        <v>1</v>
      </c>
      <c r="C146" s="44">
        <f>TTEST(B113:B142,C113:C142,2,2)</f>
        <v>0.78763091601346336</v>
      </c>
    </row>
    <row r="147" spans="1:24" x14ac:dyDescent="0.15">
      <c r="A147" s="11"/>
    </row>
    <row r="148" spans="1:24" s="16" customFormat="1" ht="17" thickBot="1" x14ac:dyDescent="0.25">
      <c r="A148" s="15" t="s">
        <v>49</v>
      </c>
      <c r="B148" s="15"/>
      <c r="C148" s="15"/>
      <c r="D148" s="15"/>
      <c r="E148" s="15"/>
      <c r="F148" s="15"/>
      <c r="G148" s="15"/>
    </row>
    <row r="149" spans="1:24" ht="15" x14ac:dyDescent="0.2">
      <c r="A149" s="53" t="s">
        <v>45</v>
      </c>
      <c r="B149" s="36"/>
      <c r="C149" s="36"/>
      <c r="D149" s="36"/>
      <c r="E149" s="36"/>
      <c r="F149" s="36"/>
      <c r="G149" s="36"/>
      <c r="H149" s="36"/>
      <c r="I149" s="53" t="s">
        <v>44</v>
      </c>
      <c r="J149" s="36"/>
      <c r="K149" s="36"/>
      <c r="L149" s="36"/>
      <c r="M149" s="36"/>
      <c r="N149" s="36"/>
      <c r="O149" s="36"/>
      <c r="P149" s="37"/>
      <c r="Q149" s="42"/>
      <c r="R149" s="36"/>
      <c r="S149" s="36"/>
      <c r="T149" s="36"/>
      <c r="U149" s="36"/>
      <c r="V149" s="36"/>
      <c r="W149" s="36"/>
      <c r="X149" s="37"/>
    </row>
    <row r="150" spans="1:24" ht="15" x14ac:dyDescent="0.2">
      <c r="A150" s="116" t="s">
        <v>3</v>
      </c>
      <c r="B150" s="114"/>
      <c r="C150" s="114"/>
      <c r="D150" s="114"/>
      <c r="E150" s="113" t="s">
        <v>4</v>
      </c>
      <c r="F150" s="114"/>
      <c r="G150" s="114"/>
      <c r="H150" s="114"/>
      <c r="I150" s="116" t="s">
        <v>3</v>
      </c>
      <c r="J150" s="114"/>
      <c r="K150" s="114"/>
      <c r="L150" s="114"/>
      <c r="M150" s="113" t="s">
        <v>4</v>
      </c>
      <c r="N150" s="114"/>
      <c r="O150" s="114"/>
      <c r="P150" s="115"/>
      <c r="Q150" s="116"/>
      <c r="R150" s="114"/>
      <c r="S150" s="114"/>
      <c r="T150" s="117"/>
      <c r="U150" s="114"/>
      <c r="V150" s="114"/>
      <c r="W150" s="114"/>
      <c r="X150" s="115"/>
    </row>
    <row r="151" spans="1:24" ht="15" x14ac:dyDescent="0.2">
      <c r="A151" s="23" t="s">
        <v>5</v>
      </c>
      <c r="B151" s="24"/>
      <c r="C151" s="25" t="s">
        <v>6</v>
      </c>
      <c r="D151" s="24"/>
      <c r="E151" s="57" t="s">
        <v>5</v>
      </c>
      <c r="F151" s="24"/>
      <c r="G151" s="25" t="s">
        <v>6</v>
      </c>
      <c r="H151" s="24"/>
      <c r="I151" s="23" t="s">
        <v>5</v>
      </c>
      <c r="J151" s="24"/>
      <c r="K151" s="25" t="s">
        <v>6</v>
      </c>
      <c r="L151" s="24"/>
      <c r="M151" s="57" t="s">
        <v>5</v>
      </c>
      <c r="N151" s="24"/>
      <c r="O151" s="25" t="s">
        <v>6</v>
      </c>
      <c r="P151" s="26"/>
      <c r="Q151" s="23"/>
      <c r="R151" s="24"/>
      <c r="S151" s="25"/>
      <c r="T151" s="38"/>
      <c r="U151" s="25"/>
      <c r="V151" s="24"/>
      <c r="W151" s="25"/>
      <c r="X151" s="26"/>
    </row>
    <row r="152" spans="1:24" ht="15" x14ac:dyDescent="0.2">
      <c r="A152" s="23" t="s">
        <v>7</v>
      </c>
      <c r="B152" s="25" t="s">
        <v>8</v>
      </c>
      <c r="C152" s="25" t="s">
        <v>7</v>
      </c>
      <c r="D152" s="25" t="s">
        <v>8</v>
      </c>
      <c r="E152" s="57" t="s">
        <v>7</v>
      </c>
      <c r="F152" s="25" t="s">
        <v>8</v>
      </c>
      <c r="G152" s="25" t="s">
        <v>7</v>
      </c>
      <c r="H152" s="25" t="s">
        <v>8</v>
      </c>
      <c r="I152" s="23" t="s">
        <v>7</v>
      </c>
      <c r="J152" s="25" t="s">
        <v>8</v>
      </c>
      <c r="K152" s="25" t="s">
        <v>7</v>
      </c>
      <c r="L152" s="25" t="s">
        <v>8</v>
      </c>
      <c r="M152" s="57" t="s">
        <v>7</v>
      </c>
      <c r="N152" s="25" t="s">
        <v>8</v>
      </c>
      <c r="O152" s="25" t="s">
        <v>7</v>
      </c>
      <c r="P152" s="27" t="s">
        <v>8</v>
      </c>
      <c r="Q152" s="23"/>
      <c r="R152" s="25"/>
      <c r="S152" s="25"/>
      <c r="T152" s="39"/>
      <c r="U152" s="25"/>
      <c r="V152" s="25"/>
      <c r="W152" s="25"/>
      <c r="X152" s="27"/>
    </row>
    <row r="153" spans="1:24" ht="15" x14ac:dyDescent="0.2">
      <c r="A153" s="4">
        <v>9</v>
      </c>
      <c r="B153" s="4">
        <v>18</v>
      </c>
      <c r="C153" s="4">
        <v>17</v>
      </c>
      <c r="D153" s="4">
        <v>12</v>
      </c>
      <c r="E153" s="4">
        <v>14</v>
      </c>
      <c r="F153" s="4">
        <v>9</v>
      </c>
      <c r="G153" s="4">
        <v>13</v>
      </c>
      <c r="H153" s="4">
        <v>15</v>
      </c>
      <c r="I153" s="82">
        <v>8</v>
      </c>
      <c r="J153" s="4">
        <v>12</v>
      </c>
      <c r="K153" s="4">
        <v>15</v>
      </c>
      <c r="L153" s="4">
        <v>11</v>
      </c>
      <c r="M153" s="4">
        <v>13</v>
      </c>
      <c r="N153" s="4">
        <v>7</v>
      </c>
      <c r="O153" s="4">
        <v>9</v>
      </c>
      <c r="P153" s="81">
        <v>14</v>
      </c>
      <c r="Q153" s="23"/>
      <c r="R153" s="25"/>
      <c r="S153" s="25"/>
      <c r="T153" s="39"/>
      <c r="U153" s="25"/>
      <c r="V153" s="25"/>
      <c r="W153" s="25"/>
      <c r="X153" s="27"/>
    </row>
    <row r="154" spans="1:24" ht="15" x14ac:dyDescent="0.2">
      <c r="A154" s="4">
        <v>6</v>
      </c>
      <c r="B154" s="4">
        <v>12</v>
      </c>
      <c r="C154" s="4">
        <v>15</v>
      </c>
      <c r="D154" s="4">
        <v>10</v>
      </c>
      <c r="E154" s="4">
        <v>18</v>
      </c>
      <c r="F154" s="4">
        <v>13</v>
      </c>
      <c r="G154" s="4">
        <v>10</v>
      </c>
      <c r="H154" s="4">
        <v>14</v>
      </c>
      <c r="I154" s="82">
        <v>5</v>
      </c>
      <c r="J154" s="4">
        <v>14</v>
      </c>
      <c r="K154" s="4">
        <v>14</v>
      </c>
      <c r="L154" s="4">
        <v>9</v>
      </c>
      <c r="M154" s="4">
        <v>13</v>
      </c>
      <c r="N154" s="4">
        <v>6</v>
      </c>
      <c r="O154" s="4">
        <v>8</v>
      </c>
      <c r="P154" s="81">
        <v>19</v>
      </c>
      <c r="Q154" s="23"/>
      <c r="R154" s="25"/>
      <c r="S154" s="25"/>
      <c r="T154" s="39"/>
      <c r="U154" s="25"/>
      <c r="V154" s="25"/>
      <c r="W154" s="25"/>
      <c r="X154" s="27"/>
    </row>
    <row r="155" spans="1:24" ht="15" x14ac:dyDescent="0.2">
      <c r="A155" s="4">
        <v>9</v>
      </c>
      <c r="B155" s="4">
        <v>17</v>
      </c>
      <c r="C155" s="4">
        <v>17</v>
      </c>
      <c r="D155" s="4">
        <v>12</v>
      </c>
      <c r="E155" s="4">
        <v>11</v>
      </c>
      <c r="F155" s="4">
        <v>7</v>
      </c>
      <c r="G155" s="4">
        <v>11</v>
      </c>
      <c r="H155" s="4">
        <v>18</v>
      </c>
      <c r="I155" s="82">
        <v>9</v>
      </c>
      <c r="J155" s="4">
        <v>11</v>
      </c>
      <c r="K155" s="4">
        <v>16</v>
      </c>
      <c r="L155" s="4">
        <v>9</v>
      </c>
      <c r="M155" s="4">
        <v>8</v>
      </c>
      <c r="N155" s="4">
        <v>6</v>
      </c>
      <c r="O155" s="4">
        <v>5</v>
      </c>
      <c r="P155" s="81">
        <v>15</v>
      </c>
      <c r="Q155" s="23"/>
      <c r="R155" s="25"/>
      <c r="S155" s="25"/>
      <c r="T155" s="39"/>
      <c r="U155" s="25"/>
      <c r="V155" s="25"/>
      <c r="W155" s="25"/>
      <c r="X155" s="27"/>
    </row>
    <row r="156" spans="1:24" ht="15" x14ac:dyDescent="0.2">
      <c r="A156" s="4">
        <v>11</v>
      </c>
      <c r="B156" s="4">
        <v>17</v>
      </c>
      <c r="C156" s="4">
        <v>13</v>
      </c>
      <c r="D156" s="4">
        <v>13</v>
      </c>
      <c r="E156" s="4">
        <v>13</v>
      </c>
      <c r="F156" s="4">
        <v>10</v>
      </c>
      <c r="G156" s="4">
        <v>7</v>
      </c>
      <c r="H156" s="4">
        <v>10</v>
      </c>
      <c r="I156" s="82">
        <v>7</v>
      </c>
      <c r="J156" s="4">
        <v>15</v>
      </c>
      <c r="K156" s="4">
        <v>16</v>
      </c>
      <c r="L156" s="4">
        <v>7</v>
      </c>
      <c r="M156" s="4">
        <v>11</v>
      </c>
      <c r="N156" s="4">
        <v>6</v>
      </c>
      <c r="O156" s="4">
        <v>9</v>
      </c>
      <c r="P156" s="81">
        <v>16</v>
      </c>
      <c r="Q156" s="23"/>
      <c r="R156" s="25"/>
      <c r="S156" s="25"/>
      <c r="T156" s="39"/>
      <c r="U156" s="25"/>
      <c r="V156" s="25"/>
      <c r="W156" s="25"/>
      <c r="X156" s="27"/>
    </row>
    <row r="157" spans="1:24" ht="15" x14ac:dyDescent="0.2">
      <c r="A157" s="4">
        <v>10</v>
      </c>
      <c r="B157" s="4">
        <v>12</v>
      </c>
      <c r="C157" s="4">
        <v>18</v>
      </c>
      <c r="D157" s="4">
        <v>7</v>
      </c>
      <c r="E157" s="4">
        <v>12</v>
      </c>
      <c r="F157" s="4">
        <v>9</v>
      </c>
      <c r="G157" s="4">
        <v>13</v>
      </c>
      <c r="H157" s="4">
        <v>13</v>
      </c>
      <c r="I157" s="82">
        <v>9</v>
      </c>
      <c r="J157" s="4">
        <v>12</v>
      </c>
      <c r="K157" s="4">
        <v>17</v>
      </c>
      <c r="L157" s="4">
        <v>12</v>
      </c>
      <c r="M157" s="4">
        <v>9</v>
      </c>
      <c r="N157" s="4">
        <v>9</v>
      </c>
      <c r="O157" s="4">
        <v>8</v>
      </c>
      <c r="P157" s="81">
        <v>10</v>
      </c>
      <c r="Q157" s="23"/>
      <c r="R157" s="25"/>
      <c r="S157" s="25"/>
      <c r="T157" s="39"/>
      <c r="U157" s="25"/>
      <c r="V157" s="25"/>
      <c r="W157" s="25"/>
      <c r="X157" s="27"/>
    </row>
    <row r="158" spans="1:24" ht="15" x14ac:dyDescent="0.2">
      <c r="D158" s="24"/>
      <c r="E158" s="58"/>
      <c r="F158" s="24"/>
      <c r="G158" s="24"/>
      <c r="H158" s="24"/>
      <c r="I158" s="82">
        <v>11</v>
      </c>
      <c r="J158" s="4">
        <v>14</v>
      </c>
      <c r="K158" s="4">
        <v>14</v>
      </c>
      <c r="L158" s="4">
        <v>9</v>
      </c>
      <c r="M158" s="4">
        <v>10</v>
      </c>
      <c r="N158" s="4">
        <v>7</v>
      </c>
      <c r="O158" s="4">
        <v>7</v>
      </c>
      <c r="P158" s="81">
        <v>9</v>
      </c>
      <c r="Q158" s="28"/>
      <c r="R158" s="24"/>
      <c r="S158" s="24"/>
      <c r="T158" s="38"/>
      <c r="U158" s="24"/>
      <c r="V158" s="24"/>
      <c r="W158" s="24"/>
      <c r="X158" s="26"/>
    </row>
    <row r="159" spans="1:24" ht="15" x14ac:dyDescent="0.2">
      <c r="A159" s="28"/>
      <c r="B159" s="24"/>
      <c r="C159" s="24"/>
      <c r="D159" s="24"/>
      <c r="E159" s="58"/>
      <c r="F159" s="24"/>
      <c r="G159" s="24"/>
      <c r="H159" s="24"/>
      <c r="I159" s="82">
        <v>10</v>
      </c>
      <c r="J159" s="4">
        <v>15</v>
      </c>
      <c r="K159" s="4">
        <v>9</v>
      </c>
      <c r="L159" s="4">
        <v>11</v>
      </c>
      <c r="M159" s="4">
        <v>9</v>
      </c>
      <c r="N159" s="4">
        <v>11</v>
      </c>
      <c r="O159" s="4">
        <v>8</v>
      </c>
      <c r="P159" s="81">
        <v>7</v>
      </c>
      <c r="Q159" s="28"/>
      <c r="R159" s="24"/>
      <c r="S159" s="24"/>
      <c r="T159" s="38"/>
      <c r="U159" s="24"/>
      <c r="V159" s="24"/>
      <c r="W159" s="24"/>
      <c r="X159" s="26"/>
    </row>
    <row r="160" spans="1:24" ht="15" x14ac:dyDescent="0.2">
      <c r="A160" s="28"/>
      <c r="B160" s="24"/>
      <c r="C160" s="24"/>
      <c r="D160" s="24"/>
      <c r="E160" s="58"/>
      <c r="F160" s="24"/>
      <c r="G160" s="24"/>
      <c r="H160" s="24"/>
      <c r="I160" s="82">
        <v>7</v>
      </c>
      <c r="J160" s="4">
        <v>10</v>
      </c>
      <c r="K160" s="4">
        <v>12</v>
      </c>
      <c r="L160" s="4">
        <v>10</v>
      </c>
      <c r="M160" s="4">
        <v>14</v>
      </c>
      <c r="N160" s="4">
        <v>12</v>
      </c>
      <c r="O160" s="4">
        <v>9</v>
      </c>
      <c r="P160" s="81">
        <v>8</v>
      </c>
      <c r="Q160" s="28"/>
      <c r="R160" s="24"/>
      <c r="S160" s="24"/>
      <c r="T160" s="38"/>
      <c r="U160" s="24"/>
      <c r="V160" s="24"/>
      <c r="W160" s="24"/>
      <c r="X160" s="26"/>
    </row>
    <row r="161" spans="1:24" ht="15" x14ac:dyDescent="0.2">
      <c r="A161" s="28"/>
      <c r="B161" s="24"/>
      <c r="C161" s="24"/>
      <c r="D161" s="24"/>
      <c r="E161" s="58"/>
      <c r="F161" s="24"/>
      <c r="G161" s="24"/>
      <c r="H161" s="24"/>
      <c r="I161" s="82">
        <v>13</v>
      </c>
      <c r="J161" s="4">
        <v>12</v>
      </c>
      <c r="K161" s="4">
        <v>15</v>
      </c>
      <c r="L161" s="4">
        <v>13</v>
      </c>
      <c r="M161" s="4">
        <v>11</v>
      </c>
      <c r="N161" s="4">
        <v>7</v>
      </c>
      <c r="O161" s="4">
        <v>7</v>
      </c>
      <c r="P161" s="81">
        <v>11</v>
      </c>
      <c r="Q161" s="28"/>
      <c r="R161" s="24"/>
      <c r="S161" s="24"/>
      <c r="T161" s="38"/>
      <c r="U161" s="24"/>
      <c r="V161" s="24"/>
      <c r="W161" s="24"/>
      <c r="X161" s="26"/>
    </row>
    <row r="162" spans="1:24" ht="15" x14ac:dyDescent="0.2">
      <c r="A162" s="28"/>
      <c r="B162" s="24"/>
      <c r="C162" s="24"/>
      <c r="D162" s="24"/>
      <c r="E162" s="58"/>
      <c r="F162" s="24"/>
      <c r="G162" s="24"/>
      <c r="H162" s="24"/>
      <c r="I162" s="28"/>
      <c r="J162" s="24"/>
      <c r="K162" s="24"/>
      <c r="L162" s="25" t="s">
        <v>10</v>
      </c>
      <c r="M162" s="58"/>
      <c r="N162" s="24"/>
      <c r="O162" s="24"/>
      <c r="P162" s="26"/>
      <c r="Q162" s="28"/>
      <c r="R162" s="24"/>
      <c r="S162" s="24"/>
      <c r="T162" s="39"/>
      <c r="U162" s="24"/>
      <c r="V162" s="24"/>
      <c r="W162" s="24"/>
      <c r="X162" s="26"/>
    </row>
    <row r="163" spans="1:24" ht="15" x14ac:dyDescent="0.2">
      <c r="A163" s="28"/>
      <c r="B163" s="24"/>
      <c r="C163" s="25" t="s">
        <v>11</v>
      </c>
      <c r="D163" s="24"/>
      <c r="E163" s="58"/>
      <c r="F163" s="24"/>
      <c r="G163" s="25" t="s">
        <v>11</v>
      </c>
      <c r="H163" s="24"/>
      <c r="I163" s="28"/>
      <c r="J163" s="24"/>
      <c r="K163" s="25" t="s">
        <v>11</v>
      </c>
      <c r="L163" s="24"/>
      <c r="M163" s="58"/>
      <c r="N163" s="24"/>
      <c r="O163" s="25" t="s">
        <v>11</v>
      </c>
      <c r="P163" s="26"/>
      <c r="Q163" s="28"/>
      <c r="R163" s="24"/>
      <c r="S163" s="25"/>
      <c r="T163" s="38"/>
      <c r="U163" s="24"/>
      <c r="V163" s="24"/>
      <c r="W163" s="25"/>
      <c r="X163" s="26"/>
    </row>
    <row r="164" spans="1:24" ht="15" x14ac:dyDescent="0.2">
      <c r="A164" s="29">
        <f>(B153-A153)/SUM(A153:B153)</f>
        <v>0.33333333333333331</v>
      </c>
      <c r="B164" s="30">
        <f>(C153-D153)/SUM(C153:D153)</f>
        <v>0.17241379310344829</v>
      </c>
      <c r="C164" s="30">
        <f t="shared" ref="C164:C168" si="34">AVERAGE(A164:B164)</f>
        <v>0.25287356321839083</v>
      </c>
      <c r="D164" s="24"/>
      <c r="E164" s="57">
        <f>(F153-E153)/SUM(E153:F153)</f>
        <v>-0.21739130434782608</v>
      </c>
      <c r="F164" s="25">
        <f>(G153-H153)/SUM(G153:H153)</f>
        <v>-7.1428571428571425E-2</v>
      </c>
      <c r="G164" s="25">
        <f t="shared" ref="G164:G168" si="35">AVERAGE(E164:F164)</f>
        <v>-0.14440993788819875</v>
      </c>
      <c r="H164" s="24"/>
      <c r="I164" s="29">
        <f>(J153-I153)/SUM(I153:J153)</f>
        <v>0.2</v>
      </c>
      <c r="J164" s="30">
        <f>(K153-L153)/SUM(K153:L153)</f>
        <v>0.15384615384615385</v>
      </c>
      <c r="K164" s="30">
        <f t="shared" ref="K164:K171" si="36">AVERAGE(I164:J164)</f>
        <v>0.17692307692307693</v>
      </c>
      <c r="L164" s="24"/>
      <c r="M164" s="57">
        <f>(N153-M153)/SUM(M153:N153)</f>
        <v>-0.3</v>
      </c>
      <c r="N164" s="25">
        <f>(O153-P153)/SUM(O153:P153)</f>
        <v>-0.21739130434782608</v>
      </c>
      <c r="O164" s="25">
        <f t="shared" ref="O164" si="37">AVERAGE(M164:N164)</f>
        <v>-0.25869565217391305</v>
      </c>
      <c r="P164" s="26"/>
      <c r="Q164" s="29"/>
      <c r="R164" s="30"/>
      <c r="S164" s="30"/>
      <c r="T164" s="38"/>
      <c r="U164" s="25"/>
      <c r="V164" s="25"/>
      <c r="W164" s="25"/>
      <c r="X164" s="26"/>
    </row>
    <row r="165" spans="1:24" ht="15" x14ac:dyDescent="0.2">
      <c r="A165" s="23">
        <f>(B154-A154)/SUM(A154:B154)</f>
        <v>0.33333333333333331</v>
      </c>
      <c r="B165" s="25">
        <f>(C154-D154)/SUM(C154:D154)</f>
        <v>0.2</v>
      </c>
      <c r="C165" s="25">
        <f t="shared" si="34"/>
        <v>0.26666666666666666</v>
      </c>
      <c r="D165" s="24"/>
      <c r="E165" s="57">
        <f>(F154-E154)/SUM(E154:F154)</f>
        <v>-0.16129032258064516</v>
      </c>
      <c r="F165" s="25">
        <f>(G154-H154)/SUM(G154:H154)</f>
        <v>-0.16666666666666666</v>
      </c>
      <c r="G165" s="25">
        <f t="shared" si="35"/>
        <v>-0.16397849462365591</v>
      </c>
      <c r="H165" s="24"/>
      <c r="I165" s="23">
        <f>(J154-I154)/SUM(I154:J154)</f>
        <v>0.47368421052631576</v>
      </c>
      <c r="J165" s="25">
        <f>(K154-L154)/SUM(K154:L154)</f>
        <v>0.21739130434782608</v>
      </c>
      <c r="K165" s="25">
        <f t="shared" si="36"/>
        <v>0.34553775743707094</v>
      </c>
      <c r="L165" s="24"/>
      <c r="M165" s="57">
        <f t="shared" ref="M165:M172" si="38">(N154-M154)/SUM(M154:N154)</f>
        <v>-0.36842105263157893</v>
      </c>
      <c r="N165" s="25">
        <f t="shared" ref="N165:N172" si="39">(O154-P154)/SUM(O154:P154)</f>
        <v>-0.40740740740740738</v>
      </c>
      <c r="O165" s="25">
        <f t="shared" ref="O165:O172" si="40">AVERAGE(M165:N165)</f>
        <v>-0.38791423001949316</v>
      </c>
      <c r="P165" s="26"/>
      <c r="Q165" s="23"/>
      <c r="R165" s="25"/>
      <c r="S165" s="25"/>
      <c r="T165" s="38"/>
      <c r="U165" s="25"/>
      <c r="V165" s="25"/>
      <c r="W165" s="25"/>
      <c r="X165" s="26"/>
    </row>
    <row r="166" spans="1:24" ht="15" x14ac:dyDescent="0.2">
      <c r="A166" s="23">
        <f>(B155-A155)/SUM(A155:B155)</f>
        <v>0.30769230769230771</v>
      </c>
      <c r="B166" s="25">
        <f>(C155-D155)/SUM(C155:D155)</f>
        <v>0.17241379310344829</v>
      </c>
      <c r="C166" s="25">
        <f t="shared" si="34"/>
        <v>0.240053050397878</v>
      </c>
      <c r="D166" s="24"/>
      <c r="E166" s="59">
        <f>(F155-E155)/SUM(E155:F155)</f>
        <v>-0.22222222222222221</v>
      </c>
      <c r="F166" s="30">
        <f>(G155-H155)/SUM(G155:H155)</f>
        <v>-0.2413793103448276</v>
      </c>
      <c r="G166" s="30">
        <f t="shared" si="35"/>
        <v>-0.23180076628352492</v>
      </c>
      <c r="H166" s="24"/>
      <c r="I166" s="23">
        <f>(J155-I155)/SUM(I155:J155)</f>
        <v>0.1</v>
      </c>
      <c r="J166" s="25">
        <f>(K155-L155)/SUM(K155:L155)</f>
        <v>0.28000000000000003</v>
      </c>
      <c r="K166" s="25">
        <f t="shared" si="36"/>
        <v>0.19</v>
      </c>
      <c r="L166" s="24"/>
      <c r="M166" s="57">
        <f t="shared" si="38"/>
        <v>-0.14285714285714285</v>
      </c>
      <c r="N166" s="25">
        <f t="shared" si="39"/>
        <v>-0.5</v>
      </c>
      <c r="O166" s="25">
        <f t="shared" si="40"/>
        <v>-0.3214285714285714</v>
      </c>
      <c r="P166" s="26"/>
      <c r="Q166" s="23"/>
      <c r="R166" s="25"/>
      <c r="S166" s="25"/>
      <c r="T166" s="38"/>
      <c r="U166" s="30"/>
      <c r="V166" s="30"/>
      <c r="W166" s="30"/>
      <c r="X166" s="26"/>
    </row>
    <row r="167" spans="1:24" ht="15" x14ac:dyDescent="0.2">
      <c r="A167" s="23">
        <f>(B156-A156)/SUM(A156:B156)</f>
        <v>0.21428571428571427</v>
      </c>
      <c r="B167" s="25">
        <f t="shared" ref="B167:B168" si="41">(C156-D156)/SUM(C156:D156)</f>
        <v>0</v>
      </c>
      <c r="C167" s="25">
        <f t="shared" si="34"/>
        <v>0.10714285714285714</v>
      </c>
      <c r="D167" s="24"/>
      <c r="E167" s="59">
        <f t="shared" ref="E167:E168" si="42">(F156-E156)/SUM(E156:F156)</f>
        <v>-0.13043478260869565</v>
      </c>
      <c r="F167" s="30">
        <f t="shared" ref="F167:F168" si="43">(G156-H156)/SUM(G156:H156)</f>
        <v>-0.17647058823529413</v>
      </c>
      <c r="G167" s="30">
        <f t="shared" si="35"/>
        <v>-0.15345268542199489</v>
      </c>
      <c r="H167" s="24"/>
      <c r="I167" s="23">
        <f>(J156-I156)/SUM(I156:J156)</f>
        <v>0.36363636363636365</v>
      </c>
      <c r="J167" s="25">
        <f>(K156-L156)/SUM(K156:L156)</f>
        <v>0.39130434782608697</v>
      </c>
      <c r="K167" s="25">
        <f t="shared" si="36"/>
        <v>0.37747035573122534</v>
      </c>
      <c r="L167" s="24"/>
      <c r="M167" s="57">
        <f t="shared" si="38"/>
        <v>-0.29411764705882354</v>
      </c>
      <c r="N167" s="25">
        <f t="shared" si="39"/>
        <v>-0.28000000000000003</v>
      </c>
      <c r="O167" s="25">
        <f t="shared" si="40"/>
        <v>-0.28705882352941181</v>
      </c>
      <c r="P167" s="26"/>
      <c r="Q167" s="23"/>
      <c r="R167" s="25"/>
      <c r="S167" s="25"/>
      <c r="T167" s="38"/>
      <c r="U167" s="30"/>
      <c r="V167" s="30"/>
      <c r="W167" s="30"/>
      <c r="X167" s="26"/>
    </row>
    <row r="168" spans="1:24" ht="15" x14ac:dyDescent="0.2">
      <c r="A168" s="23">
        <f t="shared" ref="A168" si="44">(B157-A157)/SUM(A157:B157)</f>
        <v>9.0909090909090912E-2</v>
      </c>
      <c r="B168" s="25">
        <f t="shared" si="41"/>
        <v>0.44</v>
      </c>
      <c r="C168" s="25">
        <f t="shared" si="34"/>
        <v>0.26545454545454544</v>
      </c>
      <c r="D168" s="24"/>
      <c r="E168" s="59">
        <f t="shared" si="42"/>
        <v>-0.14285714285714285</v>
      </c>
      <c r="F168" s="30">
        <f t="shared" si="43"/>
        <v>0</v>
      </c>
      <c r="G168" s="30">
        <f t="shared" si="35"/>
        <v>-7.1428571428571425E-2</v>
      </c>
      <c r="H168" s="24"/>
      <c r="I168" s="23">
        <f>(J157-I157)/SUM(I157:J157)</f>
        <v>0.14285714285714285</v>
      </c>
      <c r="J168" s="25">
        <f>(K157-L157)/SUM(K157:L157)</f>
        <v>0.17241379310344829</v>
      </c>
      <c r="K168" s="25">
        <f t="shared" si="36"/>
        <v>0.15763546798029557</v>
      </c>
      <c r="L168" s="24"/>
      <c r="M168" s="57">
        <f t="shared" si="38"/>
        <v>0</v>
      </c>
      <c r="N168" s="25">
        <f t="shared" si="39"/>
        <v>-0.1111111111111111</v>
      </c>
      <c r="O168" s="25">
        <f t="shared" si="40"/>
        <v>-5.5555555555555552E-2</v>
      </c>
      <c r="P168" s="26"/>
      <c r="Q168" s="23"/>
      <c r="R168" s="25"/>
      <c r="S168" s="25"/>
      <c r="T168" s="38"/>
      <c r="U168" s="30"/>
      <c r="V168" s="30"/>
      <c r="W168" s="30"/>
      <c r="X168" s="26"/>
    </row>
    <row r="169" spans="1:24" ht="15" x14ac:dyDescent="0.2">
      <c r="A169" s="23"/>
      <c r="B169" s="25"/>
      <c r="C169" s="25"/>
      <c r="D169" s="24"/>
      <c r="E169" s="58"/>
      <c r="F169" s="24"/>
      <c r="G169" s="24"/>
      <c r="H169" s="24"/>
      <c r="I169" s="23">
        <f t="shared" ref="I169:I172" si="45">(J158-I158)/SUM(I158:J158)</f>
        <v>0.12</v>
      </c>
      <c r="J169" s="25">
        <f t="shared" ref="J169:J171" si="46">(K158-L158)/SUM(K158:L158)</f>
        <v>0.21739130434782608</v>
      </c>
      <c r="K169" s="25">
        <f t="shared" si="36"/>
        <v>0.16869565217391302</v>
      </c>
      <c r="L169" s="24"/>
      <c r="M169" s="57">
        <f t="shared" si="38"/>
        <v>-0.17647058823529413</v>
      </c>
      <c r="N169" s="25">
        <f t="shared" si="39"/>
        <v>-0.125</v>
      </c>
      <c r="O169" s="25">
        <f t="shared" si="40"/>
        <v>-0.15073529411764708</v>
      </c>
      <c r="P169" s="26"/>
      <c r="Q169" s="23"/>
      <c r="R169" s="25"/>
      <c r="S169" s="25"/>
      <c r="T169" s="38"/>
      <c r="U169" s="30"/>
      <c r="V169" s="30"/>
      <c r="W169" s="30"/>
      <c r="X169" s="26"/>
    </row>
    <row r="170" spans="1:24" ht="15" x14ac:dyDescent="0.2">
      <c r="A170" s="28"/>
      <c r="B170" s="24"/>
      <c r="C170" s="24"/>
      <c r="D170" s="24"/>
      <c r="E170" s="58"/>
      <c r="F170" s="24"/>
      <c r="G170" s="24"/>
      <c r="H170" s="24"/>
      <c r="I170" s="23">
        <f t="shared" si="45"/>
        <v>0.2</v>
      </c>
      <c r="J170" s="25">
        <f t="shared" si="46"/>
        <v>-0.1</v>
      </c>
      <c r="K170" s="25">
        <f t="shared" si="36"/>
        <v>0.05</v>
      </c>
      <c r="L170" s="24"/>
      <c r="M170" s="57">
        <f t="shared" si="38"/>
        <v>0.1</v>
      </c>
      <c r="N170" s="25">
        <f t="shared" si="39"/>
        <v>6.6666666666666666E-2</v>
      </c>
      <c r="O170" s="25">
        <f t="shared" si="40"/>
        <v>8.3333333333333343E-2</v>
      </c>
      <c r="P170" s="26"/>
      <c r="Q170" s="23"/>
      <c r="R170" s="25"/>
      <c r="S170" s="25"/>
      <c r="T170" s="38"/>
      <c r="U170" s="30"/>
      <c r="V170" s="30"/>
      <c r="W170" s="30"/>
      <c r="X170" s="26"/>
    </row>
    <row r="171" spans="1:24" ht="15" x14ac:dyDescent="0.2">
      <c r="A171" s="28"/>
      <c r="B171" s="24"/>
      <c r="C171" s="24"/>
      <c r="D171" s="24"/>
      <c r="E171" s="58"/>
      <c r="F171" s="24"/>
      <c r="G171" s="24"/>
      <c r="H171" s="24"/>
      <c r="I171" s="23">
        <f t="shared" si="45"/>
        <v>0.17647058823529413</v>
      </c>
      <c r="J171" s="25">
        <f t="shared" si="46"/>
        <v>9.0909090909090912E-2</v>
      </c>
      <c r="K171" s="25">
        <f t="shared" si="36"/>
        <v>0.13368983957219252</v>
      </c>
      <c r="L171" s="24"/>
      <c r="M171" s="57">
        <f t="shared" si="38"/>
        <v>-7.6923076923076927E-2</v>
      </c>
      <c r="N171" s="25">
        <f t="shared" si="39"/>
        <v>5.8823529411764705E-2</v>
      </c>
      <c r="O171" s="25">
        <f t="shared" si="40"/>
        <v>-9.0497737556561111E-3</v>
      </c>
      <c r="P171" s="26"/>
      <c r="Q171" s="23"/>
      <c r="R171" s="25"/>
      <c r="S171" s="25"/>
      <c r="T171" s="38"/>
      <c r="U171" s="30"/>
      <c r="V171" s="30"/>
      <c r="W171" s="30"/>
      <c r="X171" s="26"/>
    </row>
    <row r="172" spans="1:24" ht="15" x14ac:dyDescent="0.2">
      <c r="A172" s="28"/>
      <c r="B172" s="24"/>
      <c r="C172" s="24"/>
      <c r="D172" s="24"/>
      <c r="E172" s="58"/>
      <c r="F172" s="24"/>
      <c r="G172" s="24"/>
      <c r="H172" s="24"/>
      <c r="I172" s="23">
        <f t="shared" si="45"/>
        <v>-0.04</v>
      </c>
      <c r="J172" s="25">
        <f t="shared" ref="J172" si="47">(K161-L161)/SUM(K161:L161)</f>
        <v>7.1428571428571425E-2</v>
      </c>
      <c r="K172" s="25">
        <f t="shared" ref="K172" si="48">AVERAGE(I172:J172)</f>
        <v>1.5714285714285712E-2</v>
      </c>
      <c r="L172" s="24"/>
      <c r="M172" s="57">
        <f t="shared" si="38"/>
        <v>-0.22222222222222221</v>
      </c>
      <c r="N172" s="25">
        <f t="shared" si="39"/>
        <v>-0.22222222222222221</v>
      </c>
      <c r="O172" s="25">
        <f t="shared" si="40"/>
        <v>-0.22222222222222221</v>
      </c>
      <c r="P172" s="26"/>
      <c r="Q172" s="23"/>
      <c r="R172" s="25"/>
      <c r="S172" s="25"/>
      <c r="T172" s="38"/>
      <c r="U172" s="30"/>
      <c r="V172" s="30"/>
      <c r="W172" s="30"/>
      <c r="X172" s="26"/>
    </row>
    <row r="173" spans="1:24" ht="15" x14ac:dyDescent="0.2">
      <c r="A173" s="28"/>
      <c r="B173" s="24"/>
      <c r="C173" s="24"/>
      <c r="D173" s="24"/>
      <c r="E173" s="60"/>
      <c r="F173" s="31"/>
      <c r="G173" s="31"/>
      <c r="H173" s="24"/>
      <c r="I173" s="23"/>
      <c r="J173" s="25"/>
      <c r="K173" s="25"/>
      <c r="L173" s="24"/>
      <c r="M173" s="57"/>
      <c r="N173" s="25"/>
      <c r="O173" s="25"/>
      <c r="P173" s="26"/>
      <c r="Q173" s="28"/>
      <c r="R173" s="24"/>
      <c r="S173" s="24"/>
      <c r="T173" s="38"/>
      <c r="U173" s="30"/>
      <c r="V173" s="30"/>
      <c r="W173" s="30"/>
      <c r="X173" s="26"/>
    </row>
    <row r="174" spans="1:24" ht="15" x14ac:dyDescent="0.2">
      <c r="A174" s="28"/>
      <c r="B174" s="24"/>
      <c r="C174" s="24"/>
      <c r="D174" s="24"/>
      <c r="E174" s="58"/>
      <c r="F174" s="24"/>
      <c r="G174" s="24"/>
      <c r="H174" s="25" t="s">
        <v>12</v>
      </c>
      <c r="I174" s="28"/>
      <c r="J174" s="24"/>
      <c r="K174" s="24"/>
      <c r="L174" s="24"/>
      <c r="M174" s="57"/>
      <c r="N174" s="25"/>
      <c r="O174" s="25"/>
      <c r="P174" s="26"/>
      <c r="Q174" s="28"/>
      <c r="R174" s="24"/>
      <c r="S174" s="24"/>
      <c r="T174" s="38"/>
      <c r="U174" s="24"/>
      <c r="V174" s="24"/>
      <c r="W174" s="24"/>
      <c r="X174" s="27"/>
    </row>
    <row r="175" spans="1:24" ht="15" x14ac:dyDescent="0.2">
      <c r="A175" s="28"/>
      <c r="B175" s="30" t="s">
        <v>55</v>
      </c>
      <c r="C175" s="2">
        <f>AVERAGE(C164:C174)</f>
        <v>0.22643813657606762</v>
      </c>
      <c r="D175" s="24"/>
      <c r="E175" s="57" t="s">
        <v>13</v>
      </c>
      <c r="F175" s="30" t="s">
        <v>55</v>
      </c>
      <c r="G175" s="2">
        <f>AVERAGE(G164:G174)</f>
        <v>-0.15301409112918915</v>
      </c>
      <c r="H175" s="24"/>
      <c r="I175" s="28"/>
      <c r="J175" s="30" t="s">
        <v>55</v>
      </c>
      <c r="K175" s="2">
        <f>AVERAGE(K164:K174)</f>
        <v>0.17951849283689558</v>
      </c>
      <c r="L175" s="24"/>
      <c r="M175" s="57" t="s">
        <v>13</v>
      </c>
      <c r="N175" s="30" t="s">
        <v>55</v>
      </c>
      <c r="O175" s="2">
        <f>AVERAGE(O164:O174)</f>
        <v>-0.17881408771879301</v>
      </c>
      <c r="P175" s="26"/>
      <c r="Q175" s="28"/>
      <c r="R175" s="30"/>
      <c r="S175" s="30"/>
      <c r="T175" s="38"/>
      <c r="U175" s="25"/>
      <c r="V175" s="30"/>
      <c r="W175" s="30"/>
      <c r="X175" s="26"/>
    </row>
    <row r="176" spans="1:24" ht="15" x14ac:dyDescent="0.2">
      <c r="A176" s="29"/>
      <c r="B176" s="30" t="s">
        <v>14</v>
      </c>
      <c r="C176" s="30">
        <f>STDEV(C164:C174)/SQRT(COUNT(C164:C174))</f>
        <v>3.0212725919889771E-2</v>
      </c>
      <c r="D176" s="30"/>
      <c r="E176" s="59"/>
      <c r="F176" s="30" t="s">
        <v>14</v>
      </c>
      <c r="G176" s="30">
        <f>STDEV(G164:G174)/SQRT(COUNT(G164:G174))</f>
        <v>2.5551887570815932E-2</v>
      </c>
      <c r="H176" s="24"/>
      <c r="I176" s="29"/>
      <c r="J176" s="30" t="s">
        <v>14</v>
      </c>
      <c r="K176" s="30">
        <f>STDEV(K164:K174)/SQRT(COUNT(K164:K174))</f>
        <v>3.9645487832204361E-2</v>
      </c>
      <c r="L176" s="30"/>
      <c r="M176" s="59"/>
      <c r="N176" s="30" t="s">
        <v>14</v>
      </c>
      <c r="O176" s="30">
        <f>STDEV(O164:O174)/SQRT(COUNT(O164:O174))</f>
        <v>5.2382976831741417E-2</v>
      </c>
      <c r="P176" s="26"/>
      <c r="Q176" s="29"/>
      <c r="R176" s="30"/>
      <c r="S176" s="30"/>
      <c r="T176" s="40"/>
      <c r="U176" s="30"/>
      <c r="V176" s="30"/>
      <c r="W176" s="30"/>
      <c r="X176" s="26"/>
    </row>
    <row r="177" spans="1:24" ht="16" thickBot="1" x14ac:dyDescent="0.25">
      <c r="A177" s="32"/>
      <c r="B177" s="33" t="s">
        <v>15</v>
      </c>
      <c r="C177" s="33">
        <f>COUNT(C164:C174)</f>
        <v>5</v>
      </c>
      <c r="D177" s="34"/>
      <c r="E177" s="61"/>
      <c r="F177" s="33" t="s">
        <v>15</v>
      </c>
      <c r="G177" s="33">
        <f>COUNT(G164:G174)</f>
        <v>5</v>
      </c>
      <c r="H177" s="34"/>
      <c r="I177" s="32"/>
      <c r="J177" s="33" t="s">
        <v>15</v>
      </c>
      <c r="K177" s="33">
        <f>COUNT(K164:K174)</f>
        <v>9</v>
      </c>
      <c r="L177" s="34"/>
      <c r="M177" s="61"/>
      <c r="N177" s="33" t="s">
        <v>15</v>
      </c>
      <c r="O177" s="33">
        <f>COUNT(O164:O174)</f>
        <v>9</v>
      </c>
      <c r="P177" s="35"/>
      <c r="Q177" s="32"/>
      <c r="R177" s="33"/>
      <c r="S177" s="33"/>
      <c r="T177" s="41"/>
      <c r="U177" s="34"/>
      <c r="V177" s="33"/>
      <c r="W177" s="33"/>
      <c r="X177" s="35"/>
    </row>
    <row r="178" spans="1:24" x14ac:dyDescent="0.15">
      <c r="A178" s="46" t="s">
        <v>54</v>
      </c>
      <c r="B178" s="43" t="s">
        <v>3</v>
      </c>
      <c r="C178" s="43" t="s">
        <v>4</v>
      </c>
    </row>
    <row r="179" spans="1:24" x14ac:dyDescent="0.15">
      <c r="A179" s="47">
        <v>20210508</v>
      </c>
      <c r="B179" s="47">
        <f>C164</f>
        <v>0.25287356321839083</v>
      </c>
      <c r="C179" s="47">
        <f>G164</f>
        <v>-0.14440993788819875</v>
      </c>
      <c r="I179" s="12"/>
    </row>
    <row r="180" spans="1:24" ht="15" x14ac:dyDescent="0.2">
      <c r="A180" s="47"/>
      <c r="B180" s="47">
        <f t="shared" ref="B180:B183" si="49">C165</f>
        <v>0.26666666666666666</v>
      </c>
      <c r="C180" s="47">
        <f t="shared" ref="C180:C183" si="50">G165</f>
        <v>-0.16397849462365591</v>
      </c>
      <c r="H180" s="30"/>
      <c r="I180" s="30"/>
      <c r="J180" s="30"/>
    </row>
    <row r="181" spans="1:24" ht="15" x14ac:dyDescent="0.2">
      <c r="A181" s="47"/>
      <c r="B181" s="47">
        <f t="shared" si="49"/>
        <v>0.240053050397878</v>
      </c>
      <c r="C181" s="47">
        <f t="shared" si="50"/>
        <v>-0.23180076628352492</v>
      </c>
      <c r="H181" s="30"/>
      <c r="I181" s="30"/>
      <c r="J181" s="30"/>
    </row>
    <row r="182" spans="1:24" ht="15" x14ac:dyDescent="0.2">
      <c r="A182" s="47"/>
      <c r="B182" s="47">
        <f t="shared" si="49"/>
        <v>0.10714285714285714</v>
      </c>
      <c r="C182" s="47">
        <f t="shared" si="50"/>
        <v>-0.15345268542199489</v>
      </c>
      <c r="H182" s="30"/>
      <c r="I182" s="30"/>
      <c r="J182" s="30"/>
    </row>
    <row r="183" spans="1:24" ht="15" x14ac:dyDescent="0.2">
      <c r="A183" s="47"/>
      <c r="B183" s="47">
        <f t="shared" si="49"/>
        <v>0.26545454545454544</v>
      </c>
      <c r="C183" s="47">
        <f t="shared" si="50"/>
        <v>-7.1428571428571425E-2</v>
      </c>
      <c r="H183" s="30"/>
      <c r="I183" s="30"/>
      <c r="J183" s="30"/>
    </row>
    <row r="184" spans="1:24" x14ac:dyDescent="0.15">
      <c r="A184" s="47"/>
      <c r="B184" s="47"/>
      <c r="C184" s="47"/>
    </row>
    <row r="185" spans="1:24" x14ac:dyDescent="0.15">
      <c r="A185" s="47"/>
      <c r="B185" s="47"/>
      <c r="C185" s="47"/>
    </row>
    <row r="186" spans="1:24" x14ac:dyDescent="0.15">
      <c r="A186" s="47"/>
      <c r="B186" s="47"/>
      <c r="C186" s="47"/>
    </row>
    <row r="187" spans="1:24" x14ac:dyDescent="0.15">
      <c r="A187" s="47"/>
      <c r="B187" s="47"/>
      <c r="C187" s="47"/>
    </row>
    <row r="188" spans="1:24" x14ac:dyDescent="0.15">
      <c r="A188" s="47"/>
      <c r="B188" s="47"/>
      <c r="C188" s="47"/>
    </row>
    <row r="189" spans="1:24" x14ac:dyDescent="0.15">
      <c r="A189" s="47">
        <v>20210515</v>
      </c>
      <c r="B189" s="47">
        <f>K164</f>
        <v>0.17692307692307693</v>
      </c>
      <c r="C189" s="47">
        <f>O164</f>
        <v>-0.25869565217391305</v>
      </c>
    </row>
    <row r="190" spans="1:24" x14ac:dyDescent="0.15">
      <c r="A190" s="47"/>
      <c r="B190" s="47">
        <f t="shared" ref="B190:B196" si="51">K165</f>
        <v>0.34553775743707094</v>
      </c>
      <c r="C190" s="47">
        <f t="shared" ref="C190:C196" si="52">O165</f>
        <v>-0.38791423001949316</v>
      </c>
    </row>
    <row r="191" spans="1:24" x14ac:dyDescent="0.15">
      <c r="A191" s="47"/>
      <c r="B191" s="47">
        <f t="shared" si="51"/>
        <v>0.19</v>
      </c>
      <c r="C191" s="47">
        <f t="shared" si="52"/>
        <v>-0.3214285714285714</v>
      </c>
    </row>
    <row r="192" spans="1:24" x14ac:dyDescent="0.15">
      <c r="A192" s="47"/>
      <c r="B192" s="47">
        <f t="shared" si="51"/>
        <v>0.37747035573122534</v>
      </c>
      <c r="C192" s="47">
        <f t="shared" si="52"/>
        <v>-0.28705882352941181</v>
      </c>
    </row>
    <row r="193" spans="1:10" x14ac:dyDescent="0.15">
      <c r="A193" s="47"/>
      <c r="B193" s="47">
        <f t="shared" si="51"/>
        <v>0.15763546798029557</v>
      </c>
      <c r="C193" s="47">
        <f t="shared" si="52"/>
        <v>-5.5555555555555552E-2</v>
      </c>
    </row>
    <row r="194" spans="1:10" x14ac:dyDescent="0.15">
      <c r="A194" s="47"/>
      <c r="B194" s="47">
        <f t="shared" si="51"/>
        <v>0.16869565217391302</v>
      </c>
      <c r="C194" s="47">
        <f t="shared" si="52"/>
        <v>-0.15073529411764708</v>
      </c>
    </row>
    <row r="195" spans="1:10" x14ac:dyDescent="0.15">
      <c r="A195" s="47"/>
      <c r="B195" s="47">
        <f t="shared" si="51"/>
        <v>0.05</v>
      </c>
      <c r="C195" s="47">
        <f t="shared" si="52"/>
        <v>8.3333333333333343E-2</v>
      </c>
    </row>
    <row r="196" spans="1:10" x14ac:dyDescent="0.15">
      <c r="A196" s="47"/>
      <c r="B196" s="47">
        <f t="shared" si="51"/>
        <v>0.13368983957219252</v>
      </c>
      <c r="C196" s="47">
        <f t="shared" si="52"/>
        <v>-9.0497737556561111E-3</v>
      </c>
    </row>
    <row r="197" spans="1:10" x14ac:dyDescent="0.15">
      <c r="A197" s="47"/>
      <c r="B197" s="47">
        <f t="shared" ref="B197" si="53">K172</f>
        <v>1.5714285714285712E-2</v>
      </c>
      <c r="C197" s="47">
        <f t="shared" ref="C197" si="54">O172</f>
        <v>-0.22222222222222221</v>
      </c>
    </row>
    <row r="198" spans="1:10" x14ac:dyDescent="0.15">
      <c r="A198" s="47"/>
      <c r="B198" s="47"/>
      <c r="C198" s="47"/>
    </row>
    <row r="199" spans="1:10" ht="42" x14ac:dyDescent="0.15">
      <c r="A199" s="47"/>
      <c r="B199" s="47"/>
      <c r="C199" s="47"/>
      <c r="E199" s="107" t="s">
        <v>68</v>
      </c>
      <c r="H199" s="104" t="s">
        <v>82</v>
      </c>
      <c r="I199" s="105"/>
      <c r="J199" s="105"/>
    </row>
    <row r="200" spans="1:10" ht="16" x14ac:dyDescent="0.2">
      <c r="A200" s="47"/>
      <c r="B200" s="47"/>
      <c r="C200" s="47"/>
      <c r="E200" s="107" t="s">
        <v>61</v>
      </c>
      <c r="F200" s="103" t="s">
        <v>78</v>
      </c>
      <c r="H200" s="104" t="s">
        <v>83</v>
      </c>
      <c r="I200" s="105">
        <v>0.97950000000000004</v>
      </c>
      <c r="J200" s="105">
        <v>0.98619999999999997</v>
      </c>
    </row>
    <row r="201" spans="1:10" ht="16" x14ac:dyDescent="0.2">
      <c r="A201" s="47"/>
      <c r="B201" s="47"/>
      <c r="C201" s="47"/>
      <c r="E201" s="107" t="s">
        <v>63</v>
      </c>
      <c r="F201" s="103">
        <v>0.44940000000000002</v>
      </c>
      <c r="H201" s="104" t="s">
        <v>63</v>
      </c>
      <c r="I201" s="105">
        <v>0.97199999999999998</v>
      </c>
      <c r="J201" s="105">
        <v>0.99629999999999996</v>
      </c>
    </row>
    <row r="202" spans="1:10" ht="29" x14ac:dyDescent="0.2">
      <c r="A202" s="47"/>
      <c r="B202" s="47"/>
      <c r="C202" s="47"/>
      <c r="E202" s="107" t="s">
        <v>64</v>
      </c>
      <c r="F202" s="103" t="s">
        <v>65</v>
      </c>
      <c r="H202" s="104" t="s">
        <v>84</v>
      </c>
      <c r="I202" s="105" t="s">
        <v>73</v>
      </c>
      <c r="J202" s="105" t="s">
        <v>73</v>
      </c>
    </row>
    <row r="203" spans="1:10" ht="43" x14ac:dyDescent="0.2">
      <c r="A203" s="47"/>
      <c r="B203" s="47"/>
      <c r="C203" s="47"/>
      <c r="E203" s="107" t="s">
        <v>66</v>
      </c>
      <c r="F203" s="103" t="s">
        <v>67</v>
      </c>
      <c r="H203" s="104" t="s">
        <v>64</v>
      </c>
      <c r="I203" s="105" t="s">
        <v>65</v>
      </c>
      <c r="J203" s="105" t="s">
        <v>65</v>
      </c>
    </row>
    <row r="204" spans="1:10" x14ac:dyDescent="0.15">
      <c r="A204" s="47"/>
      <c r="B204" s="47"/>
      <c r="C204" s="47"/>
    </row>
    <row r="205" spans="1:10" x14ac:dyDescent="0.15">
      <c r="A205" s="47"/>
      <c r="B205" s="47"/>
      <c r="C205" s="47"/>
    </row>
    <row r="206" spans="1:10" x14ac:dyDescent="0.15">
      <c r="A206" s="47"/>
      <c r="B206" s="47"/>
      <c r="C206" s="47"/>
    </row>
    <row r="207" spans="1:10" x14ac:dyDescent="0.15">
      <c r="A207" s="47"/>
      <c r="B207" s="47"/>
      <c r="C207" s="47"/>
    </row>
    <row r="208" spans="1:10" x14ac:dyDescent="0.15">
      <c r="A208" s="47"/>
      <c r="B208" s="47"/>
      <c r="C208" s="47"/>
    </row>
    <row r="209" spans="1:32" x14ac:dyDescent="0.15">
      <c r="A209" s="43" t="s">
        <v>11</v>
      </c>
      <c r="B209" s="44">
        <f>AVERAGE(B179:B208)</f>
        <v>0.19627550845802841</v>
      </c>
      <c r="C209" s="44">
        <f>AVERAGE(C179:C208)</f>
        <v>-0.1695998032225059</v>
      </c>
    </row>
    <row r="210" spans="1:32" ht="15" x14ac:dyDescent="0.2">
      <c r="A210" s="43" t="s">
        <v>14</v>
      </c>
      <c r="B210" s="45">
        <f>STDEV(B179:B208)/SQRT(COUNT(B179:B208))</f>
        <v>2.7585962922971431E-2</v>
      </c>
      <c r="C210" s="45">
        <f>STDEV(C179:C208)/SQRT(COUNT(C179:C208))</f>
        <v>3.4191110163942065E-2</v>
      </c>
    </row>
    <row r="211" spans="1:32" x14ac:dyDescent="0.15">
      <c r="A211" s="43" t="s">
        <v>15</v>
      </c>
      <c r="B211" s="44">
        <f>COUNT(B179:B208)</f>
        <v>14</v>
      </c>
      <c r="C211" s="44">
        <f>COUNT(C179:C208)</f>
        <v>14</v>
      </c>
    </row>
    <row r="212" spans="1:32" x14ac:dyDescent="0.15">
      <c r="A212" s="43" t="s">
        <v>56</v>
      </c>
      <c r="B212" s="44">
        <f>TTEST(B179:B208,B179:B208,2,2)</f>
        <v>1</v>
      </c>
      <c r="C212" s="44">
        <f>TTEST(B179:B208,C179:C208,2,2)</f>
        <v>8.2545611937798111E-9</v>
      </c>
    </row>
    <row r="214" spans="1:32" s="18" customFormat="1" ht="17" thickBot="1" x14ac:dyDescent="0.25">
      <c r="A214" s="17" t="s">
        <v>50</v>
      </c>
      <c r="B214" s="17"/>
      <c r="C214" s="17"/>
      <c r="D214" s="17"/>
      <c r="E214" s="17"/>
      <c r="F214" s="17"/>
      <c r="G214" s="17"/>
    </row>
    <row r="215" spans="1:32" ht="15" x14ac:dyDescent="0.2">
      <c r="A215" s="42" t="s">
        <v>38</v>
      </c>
      <c r="B215" s="36"/>
      <c r="C215" s="36"/>
      <c r="D215" s="36"/>
      <c r="E215" s="36"/>
      <c r="F215" s="36"/>
      <c r="G215" s="36"/>
      <c r="H215" s="36"/>
      <c r="I215" s="42" t="s">
        <v>37</v>
      </c>
      <c r="J215" s="36"/>
      <c r="K215" s="36"/>
      <c r="L215" s="36"/>
      <c r="M215" s="36"/>
      <c r="N215" s="36"/>
      <c r="O215" s="36"/>
      <c r="P215" s="37"/>
      <c r="Q215" s="91"/>
      <c r="R215" s="64"/>
      <c r="S215" s="64"/>
      <c r="T215" s="64"/>
      <c r="U215" s="64"/>
      <c r="V215" s="64"/>
      <c r="W215" s="64"/>
      <c r="X215" s="64"/>
      <c r="Y215" s="63"/>
      <c r="Z215" s="64"/>
      <c r="AA215" s="64"/>
      <c r="AB215" s="64"/>
      <c r="AC215" s="64"/>
      <c r="AD215" s="64"/>
      <c r="AE215" s="64"/>
      <c r="AF215" s="65"/>
    </row>
    <row r="216" spans="1:32" ht="15" x14ac:dyDescent="0.2">
      <c r="A216" s="116" t="s">
        <v>3</v>
      </c>
      <c r="B216" s="114"/>
      <c r="C216" s="114"/>
      <c r="D216" s="114"/>
      <c r="E216" s="113" t="s">
        <v>4</v>
      </c>
      <c r="F216" s="114"/>
      <c r="G216" s="114"/>
      <c r="H216" s="114"/>
      <c r="I216" s="116" t="s">
        <v>3</v>
      </c>
      <c r="J216" s="114"/>
      <c r="K216" s="114"/>
      <c r="L216" s="114"/>
      <c r="M216" s="113" t="s">
        <v>4</v>
      </c>
      <c r="N216" s="114"/>
      <c r="O216" s="114"/>
      <c r="P216" s="115"/>
      <c r="Q216" s="114"/>
      <c r="R216" s="114"/>
      <c r="S216" s="114"/>
      <c r="T216" s="114"/>
      <c r="U216" s="113"/>
      <c r="V216" s="114"/>
      <c r="W216" s="114"/>
      <c r="X216" s="114"/>
      <c r="Y216" s="116"/>
      <c r="Z216" s="114"/>
      <c r="AA216" s="114"/>
      <c r="AB216" s="114"/>
      <c r="AC216" s="113"/>
      <c r="AD216" s="114"/>
      <c r="AE216" s="114"/>
      <c r="AF216" s="115"/>
    </row>
    <row r="217" spans="1:32" ht="15" x14ac:dyDescent="0.2">
      <c r="A217" s="23" t="s">
        <v>5</v>
      </c>
      <c r="B217" s="24"/>
      <c r="C217" s="25" t="s">
        <v>6</v>
      </c>
      <c r="D217" s="24"/>
      <c r="E217" s="57" t="s">
        <v>5</v>
      </c>
      <c r="F217" s="24"/>
      <c r="G217" s="25" t="s">
        <v>6</v>
      </c>
      <c r="H217" s="24"/>
      <c r="I217" s="23" t="s">
        <v>5</v>
      </c>
      <c r="J217" s="24"/>
      <c r="K217" s="25" t="s">
        <v>6</v>
      </c>
      <c r="L217" s="24"/>
      <c r="M217" s="57" t="s">
        <v>5</v>
      </c>
      <c r="N217" s="24"/>
      <c r="O217" s="25" t="s">
        <v>6</v>
      </c>
      <c r="P217" s="26"/>
      <c r="Q217" s="25"/>
      <c r="R217" s="24"/>
      <c r="S217" s="25"/>
      <c r="T217" s="24"/>
      <c r="U217" s="57"/>
      <c r="V217" s="24"/>
      <c r="W217" s="25"/>
      <c r="X217" s="24"/>
      <c r="Y217" s="23"/>
      <c r="Z217" s="24"/>
      <c r="AA217" s="25"/>
      <c r="AB217" s="24"/>
      <c r="AC217" s="57"/>
      <c r="AD217" s="24"/>
      <c r="AE217" s="25"/>
      <c r="AF217" s="26"/>
    </row>
    <row r="218" spans="1:32" ht="15" x14ac:dyDescent="0.2">
      <c r="A218" s="1" t="s">
        <v>7</v>
      </c>
      <c r="B218" s="1" t="s">
        <v>8</v>
      </c>
      <c r="C218" s="1" t="s">
        <v>7</v>
      </c>
      <c r="D218" s="25" t="s">
        <v>8</v>
      </c>
      <c r="E218" s="57" t="s">
        <v>7</v>
      </c>
      <c r="F218" s="25" t="s">
        <v>8</v>
      </c>
      <c r="G218" s="25" t="s">
        <v>7</v>
      </c>
      <c r="H218" s="25" t="s">
        <v>8</v>
      </c>
      <c r="I218" s="23" t="s">
        <v>7</v>
      </c>
      <c r="J218" s="25" t="s">
        <v>8</v>
      </c>
      <c r="K218" s="25" t="s">
        <v>7</v>
      </c>
      <c r="L218" s="25" t="s">
        <v>8</v>
      </c>
      <c r="M218" s="57" t="s">
        <v>7</v>
      </c>
      <c r="N218" s="25" t="s">
        <v>8</v>
      </c>
      <c r="O218" s="25" t="s">
        <v>7</v>
      </c>
      <c r="P218" s="27" t="s">
        <v>8</v>
      </c>
      <c r="Q218" s="25"/>
      <c r="R218" s="1"/>
      <c r="S218" s="1"/>
      <c r="T218" s="25"/>
      <c r="U218" s="57"/>
      <c r="V218" s="25"/>
      <c r="W218" s="25"/>
      <c r="X218" s="25"/>
      <c r="Y218" s="23"/>
      <c r="Z218" s="25"/>
      <c r="AA218" s="25"/>
      <c r="AB218" s="25"/>
      <c r="AC218" s="57"/>
      <c r="AD218" s="25"/>
      <c r="AE218" s="25"/>
      <c r="AF218" s="27"/>
    </row>
    <row r="219" spans="1:32" ht="15" x14ac:dyDescent="0.2">
      <c r="A219" s="6">
        <v>5</v>
      </c>
      <c r="B219" s="6">
        <v>9</v>
      </c>
      <c r="C219" s="6">
        <v>13</v>
      </c>
      <c r="D219" s="6">
        <v>7</v>
      </c>
      <c r="E219" s="6">
        <v>7</v>
      </c>
      <c r="F219" s="6">
        <v>15</v>
      </c>
      <c r="G219" s="6">
        <v>20</v>
      </c>
      <c r="H219" s="6">
        <v>7</v>
      </c>
      <c r="I219" s="92">
        <v>9</v>
      </c>
      <c r="J219" s="7">
        <v>15</v>
      </c>
      <c r="K219" s="7">
        <v>10</v>
      </c>
      <c r="L219" s="7">
        <v>11</v>
      </c>
      <c r="M219" s="7">
        <v>11</v>
      </c>
      <c r="N219" s="7">
        <v>16</v>
      </c>
      <c r="O219" s="7">
        <v>14</v>
      </c>
      <c r="P219" s="93">
        <v>11</v>
      </c>
      <c r="Q219" s="25"/>
      <c r="R219" s="1"/>
      <c r="S219" s="1"/>
      <c r="T219" s="25"/>
      <c r="U219" s="57"/>
      <c r="V219" s="25"/>
      <c r="W219" s="25"/>
      <c r="X219" s="25"/>
      <c r="Y219" s="23"/>
      <c r="Z219" s="25"/>
      <c r="AA219" s="25"/>
      <c r="AB219" s="25"/>
      <c r="AC219" s="57"/>
      <c r="AD219" s="25"/>
      <c r="AE219" s="25"/>
      <c r="AF219" s="27"/>
    </row>
    <row r="220" spans="1:32" ht="15" x14ac:dyDescent="0.2">
      <c r="A220" s="6">
        <v>8</v>
      </c>
      <c r="B220" s="6">
        <v>10</v>
      </c>
      <c r="C220" s="6">
        <v>13</v>
      </c>
      <c r="D220" s="6">
        <v>13</v>
      </c>
      <c r="E220" s="6">
        <v>3</v>
      </c>
      <c r="F220" s="6">
        <v>18</v>
      </c>
      <c r="G220" s="6">
        <v>10</v>
      </c>
      <c r="H220" s="6">
        <v>12</v>
      </c>
      <c r="I220" s="92">
        <v>8</v>
      </c>
      <c r="J220" s="7">
        <v>12</v>
      </c>
      <c r="K220" s="7">
        <v>13</v>
      </c>
      <c r="L220" s="7">
        <v>8</v>
      </c>
      <c r="M220" s="7">
        <v>9</v>
      </c>
      <c r="N220" s="7">
        <v>15</v>
      </c>
      <c r="O220" s="7">
        <v>11</v>
      </c>
      <c r="P220" s="93">
        <v>9</v>
      </c>
      <c r="Q220" s="25"/>
      <c r="R220" s="1"/>
      <c r="S220" s="1"/>
      <c r="T220" s="25"/>
      <c r="U220" s="57"/>
      <c r="V220" s="25"/>
      <c r="W220" s="25"/>
      <c r="X220" s="25"/>
      <c r="Y220" s="23"/>
      <c r="Z220" s="25"/>
      <c r="AA220" s="25"/>
      <c r="AB220" s="25"/>
      <c r="AC220" s="57"/>
      <c r="AD220" s="25"/>
      <c r="AE220" s="25"/>
      <c r="AF220" s="27"/>
    </row>
    <row r="221" spans="1:32" ht="15" x14ac:dyDescent="0.2">
      <c r="A221" s="6">
        <v>12</v>
      </c>
      <c r="B221" s="8">
        <v>15</v>
      </c>
      <c r="C221" s="6">
        <v>14</v>
      </c>
      <c r="D221" s="6">
        <v>9</v>
      </c>
      <c r="E221" s="6">
        <v>14</v>
      </c>
      <c r="F221" s="6">
        <v>15</v>
      </c>
      <c r="G221" s="6">
        <v>18</v>
      </c>
      <c r="H221" s="6">
        <v>5</v>
      </c>
      <c r="I221" s="92">
        <v>10</v>
      </c>
      <c r="J221" s="7">
        <v>14</v>
      </c>
      <c r="K221" s="7">
        <v>17</v>
      </c>
      <c r="L221" s="7">
        <v>11</v>
      </c>
      <c r="M221" s="7">
        <v>8</v>
      </c>
      <c r="N221" s="7">
        <v>17</v>
      </c>
      <c r="O221" s="7">
        <v>14</v>
      </c>
      <c r="P221" s="93">
        <v>11</v>
      </c>
      <c r="Q221" s="25"/>
      <c r="R221" s="1"/>
      <c r="S221" s="1"/>
      <c r="T221" s="25"/>
      <c r="U221" s="57"/>
      <c r="V221" s="25"/>
      <c r="W221" s="25"/>
      <c r="X221" s="25"/>
      <c r="Y221" s="23"/>
      <c r="Z221" s="25"/>
      <c r="AA221" s="25"/>
      <c r="AB221" s="25"/>
      <c r="AC221" s="57"/>
      <c r="AD221" s="25"/>
      <c r="AE221" s="25"/>
      <c r="AF221" s="27"/>
    </row>
    <row r="222" spans="1:32" ht="15" x14ac:dyDescent="0.2">
      <c r="A222" s="6">
        <v>6</v>
      </c>
      <c r="B222" s="6">
        <v>11</v>
      </c>
      <c r="C222" s="6">
        <v>13</v>
      </c>
      <c r="D222" s="6">
        <v>7</v>
      </c>
      <c r="E222" s="6">
        <v>15</v>
      </c>
      <c r="F222" s="6">
        <v>8</v>
      </c>
      <c r="G222" s="6">
        <v>18</v>
      </c>
      <c r="H222" s="6">
        <v>1</v>
      </c>
      <c r="I222" s="92">
        <v>9</v>
      </c>
      <c r="J222" s="7">
        <v>15</v>
      </c>
      <c r="K222" s="7">
        <v>15</v>
      </c>
      <c r="L222" s="7">
        <v>11</v>
      </c>
      <c r="M222" s="7">
        <v>11</v>
      </c>
      <c r="N222" s="7">
        <v>16</v>
      </c>
      <c r="O222" s="7">
        <v>17</v>
      </c>
      <c r="P222" s="93">
        <v>12</v>
      </c>
      <c r="Q222" s="25"/>
      <c r="R222" s="1"/>
      <c r="S222" s="1"/>
      <c r="T222" s="25"/>
      <c r="U222" s="57"/>
      <c r="V222" s="25"/>
      <c r="W222" s="25"/>
      <c r="X222" s="25"/>
      <c r="Y222" s="23"/>
      <c r="Z222" s="25"/>
      <c r="AA222" s="25"/>
      <c r="AB222" s="25"/>
      <c r="AC222" s="57"/>
      <c r="AD222" s="25"/>
      <c r="AE222" s="25"/>
      <c r="AF222" s="27"/>
    </row>
    <row r="223" spans="1:32" ht="15" x14ac:dyDescent="0.2">
      <c r="A223" s="6">
        <v>9</v>
      </c>
      <c r="B223" s="6">
        <v>8</v>
      </c>
      <c r="C223" s="6">
        <v>16</v>
      </c>
      <c r="D223" s="6">
        <v>7</v>
      </c>
      <c r="E223" s="6">
        <v>10</v>
      </c>
      <c r="F223" s="6">
        <v>12</v>
      </c>
      <c r="G223" s="6">
        <v>13</v>
      </c>
      <c r="H223" s="6">
        <v>11</v>
      </c>
      <c r="I223" s="92">
        <v>9</v>
      </c>
      <c r="J223" s="7">
        <v>13</v>
      </c>
      <c r="K223" s="7">
        <v>17</v>
      </c>
      <c r="L223" s="7">
        <v>8</v>
      </c>
      <c r="M223" s="7">
        <v>9</v>
      </c>
      <c r="N223" s="7">
        <v>12</v>
      </c>
      <c r="O223" s="7">
        <v>9</v>
      </c>
      <c r="P223" s="93">
        <v>11</v>
      </c>
      <c r="Q223" s="25"/>
      <c r="R223" s="1"/>
      <c r="S223" s="1"/>
      <c r="T223" s="25"/>
      <c r="U223" s="57"/>
      <c r="V223" s="25"/>
      <c r="W223" s="25"/>
      <c r="X223" s="25"/>
      <c r="Y223" s="23"/>
      <c r="Z223" s="25"/>
      <c r="AA223" s="25"/>
      <c r="AB223" s="25"/>
      <c r="AC223" s="57"/>
      <c r="AD223" s="25"/>
      <c r="AE223" s="25"/>
      <c r="AF223" s="27"/>
    </row>
    <row r="224" spans="1:32" ht="15" x14ac:dyDescent="0.2">
      <c r="A224" s="6">
        <v>8</v>
      </c>
      <c r="B224" s="6">
        <v>18</v>
      </c>
      <c r="C224" s="6">
        <v>13</v>
      </c>
      <c r="D224" s="6">
        <v>10</v>
      </c>
      <c r="E224" s="6">
        <v>8</v>
      </c>
      <c r="F224" s="6">
        <v>11</v>
      </c>
      <c r="G224" s="6">
        <v>18</v>
      </c>
      <c r="H224" s="6">
        <v>11</v>
      </c>
      <c r="I224" s="92">
        <v>10</v>
      </c>
      <c r="J224" s="7">
        <v>13</v>
      </c>
      <c r="K224" s="7">
        <v>16</v>
      </c>
      <c r="L224" s="7">
        <v>8</v>
      </c>
      <c r="M224" s="7">
        <v>11</v>
      </c>
      <c r="N224" s="7">
        <v>17</v>
      </c>
      <c r="O224" s="7">
        <v>13</v>
      </c>
      <c r="P224" s="93">
        <v>9</v>
      </c>
      <c r="Q224" s="25"/>
      <c r="R224" s="1"/>
      <c r="S224" s="1"/>
      <c r="T224" s="25"/>
      <c r="U224" s="58"/>
      <c r="V224" s="24"/>
      <c r="W224" s="24"/>
      <c r="X224" s="24"/>
      <c r="Y224" s="23"/>
      <c r="Z224" s="25"/>
      <c r="AA224" s="25"/>
      <c r="AB224" s="25"/>
      <c r="AC224" s="58"/>
      <c r="AD224" s="24"/>
      <c r="AE224" s="24"/>
      <c r="AF224" s="26"/>
    </row>
    <row r="225" spans="1:32" ht="15" x14ac:dyDescent="0.2">
      <c r="A225" s="6">
        <v>8</v>
      </c>
      <c r="B225" s="6">
        <v>12</v>
      </c>
      <c r="C225" s="6">
        <v>11</v>
      </c>
      <c r="D225" s="6">
        <v>14</v>
      </c>
      <c r="E225" s="6">
        <v>10</v>
      </c>
      <c r="F225" s="6">
        <v>8</v>
      </c>
      <c r="G225" s="6">
        <v>11</v>
      </c>
      <c r="H225" s="6">
        <v>10</v>
      </c>
      <c r="I225" s="92">
        <v>10</v>
      </c>
      <c r="J225" s="7">
        <v>17</v>
      </c>
      <c r="K225" s="7">
        <v>16</v>
      </c>
      <c r="L225" s="7">
        <v>9</v>
      </c>
      <c r="M225" s="7">
        <v>9</v>
      </c>
      <c r="N225" s="7">
        <v>12</v>
      </c>
      <c r="O225" s="7">
        <v>17</v>
      </c>
      <c r="P225" s="93">
        <v>8</v>
      </c>
      <c r="Q225" s="24"/>
      <c r="T225" s="24"/>
      <c r="U225" s="58"/>
      <c r="V225" s="24"/>
      <c r="W225" s="24"/>
      <c r="X225" s="24"/>
      <c r="Y225" s="28"/>
      <c r="Z225" s="24"/>
      <c r="AA225" s="24"/>
      <c r="AB225" s="24"/>
      <c r="AC225" s="58"/>
      <c r="AD225" s="24"/>
      <c r="AE225" s="24"/>
      <c r="AF225" s="26"/>
    </row>
    <row r="226" spans="1:32" ht="15" x14ac:dyDescent="0.2">
      <c r="A226" s="4">
        <v>7</v>
      </c>
      <c r="B226" s="4">
        <v>16</v>
      </c>
      <c r="C226" s="4">
        <v>9</v>
      </c>
      <c r="D226" s="4">
        <v>10</v>
      </c>
      <c r="E226" s="4">
        <v>4</v>
      </c>
      <c r="F226" s="4">
        <v>17</v>
      </c>
      <c r="G226" s="4">
        <v>18</v>
      </c>
      <c r="H226" s="4">
        <v>6</v>
      </c>
      <c r="I226" s="92">
        <v>7</v>
      </c>
      <c r="J226" s="7">
        <v>12</v>
      </c>
      <c r="K226" s="7">
        <v>14</v>
      </c>
      <c r="L226" s="7">
        <v>7</v>
      </c>
      <c r="M226" s="7">
        <v>8</v>
      </c>
      <c r="N226" s="7">
        <v>16</v>
      </c>
      <c r="O226" s="7">
        <v>13</v>
      </c>
      <c r="P226" s="93">
        <v>9</v>
      </c>
      <c r="Q226" s="24"/>
      <c r="T226" s="24"/>
      <c r="U226" s="58"/>
      <c r="V226" s="24"/>
      <c r="W226" s="24"/>
      <c r="X226" s="24"/>
      <c r="Y226" s="28"/>
      <c r="Z226" s="24"/>
      <c r="AA226" s="24"/>
      <c r="AB226" s="24"/>
      <c r="AC226" s="58"/>
      <c r="AD226" s="24"/>
      <c r="AE226" s="24"/>
      <c r="AF226" s="26"/>
    </row>
    <row r="227" spans="1:32" ht="15" x14ac:dyDescent="0.2">
      <c r="A227" s="1"/>
      <c r="B227" s="1"/>
      <c r="C227" s="1"/>
      <c r="D227" s="25"/>
      <c r="E227" s="57"/>
      <c r="F227" s="25"/>
      <c r="G227" s="25"/>
      <c r="H227" s="25"/>
      <c r="I227" s="28"/>
      <c r="J227" s="24"/>
      <c r="K227" s="24"/>
      <c r="L227" s="24"/>
      <c r="M227" s="58"/>
      <c r="N227" s="24"/>
      <c r="O227" s="24"/>
      <c r="P227" s="26"/>
      <c r="Q227" s="24"/>
      <c r="R227" s="24"/>
      <c r="S227" s="24"/>
      <c r="T227" s="24"/>
      <c r="U227" s="58"/>
      <c r="V227" s="24"/>
      <c r="W227" s="24"/>
      <c r="X227" s="24"/>
      <c r="Y227" s="28"/>
      <c r="Z227" s="24"/>
      <c r="AA227" s="24"/>
      <c r="AB227" s="24"/>
      <c r="AC227" s="58"/>
      <c r="AD227" s="24"/>
      <c r="AE227" s="24"/>
      <c r="AF227" s="26"/>
    </row>
    <row r="228" spans="1:32" ht="15" x14ac:dyDescent="0.2">
      <c r="A228" s="28"/>
      <c r="B228" s="24"/>
      <c r="C228" s="24"/>
      <c r="D228" s="24"/>
      <c r="E228" s="58"/>
      <c r="F228" s="24"/>
      <c r="G228" s="24"/>
      <c r="H228" s="24"/>
      <c r="I228" s="28"/>
      <c r="J228" s="24"/>
      <c r="K228" s="24"/>
      <c r="L228" s="25" t="s">
        <v>10</v>
      </c>
      <c r="M228" s="58"/>
      <c r="N228" s="24"/>
      <c r="O228" s="24"/>
      <c r="P228" s="26"/>
      <c r="Q228" s="24"/>
      <c r="R228" s="24"/>
      <c r="S228" s="24"/>
      <c r="T228" s="25"/>
      <c r="U228" s="58"/>
      <c r="V228" s="24"/>
      <c r="W228" s="24"/>
      <c r="X228" s="24"/>
      <c r="Y228" s="28"/>
      <c r="Z228" s="24"/>
      <c r="AA228" s="24"/>
      <c r="AB228" s="25"/>
      <c r="AC228" s="58"/>
      <c r="AD228" s="24"/>
      <c r="AE228" s="24"/>
      <c r="AF228" s="26"/>
    </row>
    <row r="229" spans="1:32" ht="15" x14ac:dyDescent="0.2">
      <c r="A229" s="28"/>
      <c r="B229" s="24"/>
      <c r="C229" s="25" t="s">
        <v>11</v>
      </c>
      <c r="D229" s="24"/>
      <c r="E229" s="58"/>
      <c r="F229" s="24"/>
      <c r="G229" s="25" t="s">
        <v>11</v>
      </c>
      <c r="H229" s="24"/>
      <c r="I229" s="28"/>
      <c r="J229" s="24"/>
      <c r="K229" s="25" t="s">
        <v>11</v>
      </c>
      <c r="L229" s="24"/>
      <c r="M229" s="58"/>
      <c r="N229" s="24"/>
      <c r="O229" s="25" t="s">
        <v>11</v>
      </c>
      <c r="P229" s="26"/>
      <c r="Q229" s="24"/>
      <c r="R229" s="24"/>
      <c r="S229" s="25"/>
      <c r="T229" s="24"/>
      <c r="U229" s="58"/>
      <c r="V229" s="24"/>
      <c r="W229" s="25"/>
      <c r="X229" s="24"/>
      <c r="Y229" s="28"/>
      <c r="Z229" s="24"/>
      <c r="AA229" s="25"/>
      <c r="AB229" s="24"/>
      <c r="AC229" s="58"/>
      <c r="AD229" s="24"/>
      <c r="AE229" s="25"/>
      <c r="AF229" s="26"/>
    </row>
    <row r="230" spans="1:32" ht="15" x14ac:dyDescent="0.2">
      <c r="A230" s="29">
        <f>(B219-A219)/SUM(A219:B219)</f>
        <v>0.2857142857142857</v>
      </c>
      <c r="B230" s="30">
        <f>(C219-D219)/SUM(C219:D219)</f>
        <v>0.3</v>
      </c>
      <c r="C230" s="30">
        <f t="shared" ref="C230:C237" si="55">AVERAGE(A230:B230)</f>
        <v>0.29285714285714282</v>
      </c>
      <c r="D230" s="24"/>
      <c r="E230" s="57">
        <f>(F219-E219)/SUM(E219:F219)</f>
        <v>0.36363636363636365</v>
      </c>
      <c r="F230" s="25">
        <f>(G219-H219)/SUM(G219:H219)</f>
        <v>0.48148148148148145</v>
      </c>
      <c r="G230" s="25">
        <f t="shared" ref="G230:G237" si="56">AVERAGE(E230:F230)</f>
        <v>0.42255892255892258</v>
      </c>
      <c r="H230" s="24"/>
      <c r="I230" s="29">
        <f>(J219-I219)/SUM(I219:J219)</f>
        <v>0.25</v>
      </c>
      <c r="J230" s="30">
        <f>(K219-L219)/SUM(K219:L219)</f>
        <v>-4.7619047619047616E-2</v>
      </c>
      <c r="K230" s="30">
        <f t="shared" ref="K230:K236" si="57">AVERAGE(I230:J230)</f>
        <v>0.10119047619047619</v>
      </c>
      <c r="L230" s="24"/>
      <c r="M230" s="57">
        <f>(N219-M219)/SUM(M219:N219)</f>
        <v>0.18518518518518517</v>
      </c>
      <c r="N230" s="25">
        <f>(O219-P219)/SUM(O219:P219)</f>
        <v>0.12</v>
      </c>
      <c r="O230" s="25">
        <f t="shared" ref="O230:O236" si="58">AVERAGE(M230:N230)</f>
        <v>0.15259259259259259</v>
      </c>
      <c r="P230" s="26"/>
      <c r="Q230" s="30"/>
      <c r="R230" s="30"/>
      <c r="S230" s="30"/>
      <c r="T230" s="24"/>
      <c r="U230" s="57"/>
      <c r="V230" s="25"/>
      <c r="W230" s="25"/>
      <c r="X230" s="24"/>
      <c r="Y230" s="29"/>
      <c r="Z230" s="30"/>
      <c r="AA230" s="30"/>
      <c r="AB230" s="24"/>
      <c r="AC230" s="57"/>
      <c r="AD230" s="25"/>
      <c r="AE230" s="25"/>
      <c r="AF230" s="26"/>
    </row>
    <row r="231" spans="1:32" ht="15" x14ac:dyDescent="0.2">
      <c r="A231" s="23">
        <f>(B220-A220)/SUM(A220:B220)</f>
        <v>0.1111111111111111</v>
      </c>
      <c r="B231" s="25">
        <f>(C220-D220)/SUM(C220:D220)</f>
        <v>0</v>
      </c>
      <c r="C231" s="25">
        <f t="shared" si="55"/>
        <v>5.5555555555555552E-2</v>
      </c>
      <c r="D231" s="24"/>
      <c r="E231" s="57">
        <f>(F220-E220)/SUM(E220:F220)</f>
        <v>0.7142857142857143</v>
      </c>
      <c r="F231" s="25">
        <f>(G220-H220)/SUM(G220:H220)</f>
        <v>-9.0909090909090912E-2</v>
      </c>
      <c r="G231" s="25">
        <f t="shared" si="56"/>
        <v>0.31168831168831168</v>
      </c>
      <c r="H231" s="24"/>
      <c r="I231" s="23">
        <f>(J220-I220)/SUM(I220:J220)</f>
        <v>0.2</v>
      </c>
      <c r="J231" s="25">
        <f>(K220-L220)/SUM(K220:L220)</f>
        <v>0.23809523809523808</v>
      </c>
      <c r="K231" s="25">
        <f t="shared" si="57"/>
        <v>0.21904761904761905</v>
      </c>
      <c r="L231" s="24"/>
      <c r="M231" s="57">
        <f>(N220-M220)/SUM(M220:N220)</f>
        <v>0.25</v>
      </c>
      <c r="N231" s="25">
        <f>(O220-P220)/SUM(O220:P220)</f>
        <v>0.1</v>
      </c>
      <c r="O231" s="25">
        <f t="shared" si="58"/>
        <v>0.17499999999999999</v>
      </c>
      <c r="P231" s="26"/>
      <c r="Q231" s="25"/>
      <c r="R231" s="25"/>
      <c r="S231" s="25"/>
      <c r="T231" s="24"/>
      <c r="U231" s="57"/>
      <c r="V231" s="25"/>
      <c r="W231" s="25"/>
      <c r="X231" s="24"/>
      <c r="Y231" s="23"/>
      <c r="Z231" s="25"/>
      <c r="AA231" s="25"/>
      <c r="AB231" s="24"/>
      <c r="AC231" s="57"/>
      <c r="AD231" s="25"/>
      <c r="AE231" s="25"/>
      <c r="AF231" s="26"/>
    </row>
    <row r="232" spans="1:32" ht="15" x14ac:dyDescent="0.2">
      <c r="A232" s="23">
        <f>(B221-A221)/SUM(A221:B221)</f>
        <v>0.1111111111111111</v>
      </c>
      <c r="B232" s="25">
        <f>(C221-D221)/SUM(C221:D221)</f>
        <v>0.21739130434782608</v>
      </c>
      <c r="C232" s="25">
        <f t="shared" si="55"/>
        <v>0.16425120772946861</v>
      </c>
      <c r="D232" s="24"/>
      <c r="E232" s="59">
        <f>(F221-E221)/SUM(E221:F221)</f>
        <v>3.4482758620689655E-2</v>
      </c>
      <c r="F232" s="30">
        <f>(G221-H221)/SUM(G221:H221)</f>
        <v>0.56521739130434778</v>
      </c>
      <c r="G232" s="30">
        <f t="shared" si="56"/>
        <v>0.2998500749625187</v>
      </c>
      <c r="H232" s="24"/>
      <c r="I232" s="23">
        <f>(J221-I221)/SUM(I221:J221)</f>
        <v>0.16666666666666666</v>
      </c>
      <c r="J232" s="25">
        <f>(K221-L221)/SUM(K221:L221)</f>
        <v>0.21428571428571427</v>
      </c>
      <c r="K232" s="25">
        <f t="shared" si="57"/>
        <v>0.19047619047619047</v>
      </c>
      <c r="L232" s="24"/>
      <c r="M232" s="59">
        <f>(N221-M221)/SUM(M221:N221)</f>
        <v>0.36</v>
      </c>
      <c r="N232" s="30">
        <f>(O221-P221)/SUM(O221:P221)</f>
        <v>0.12</v>
      </c>
      <c r="O232" s="30">
        <f t="shared" si="58"/>
        <v>0.24</v>
      </c>
      <c r="P232" s="26"/>
      <c r="Q232" s="25"/>
      <c r="R232" s="25"/>
      <c r="S232" s="25"/>
      <c r="T232" s="24"/>
      <c r="U232" s="59"/>
      <c r="V232" s="30"/>
      <c r="W232" s="30"/>
      <c r="X232" s="24"/>
      <c r="Y232" s="23"/>
      <c r="Z232" s="25"/>
      <c r="AA232" s="25"/>
      <c r="AB232" s="24"/>
      <c r="AC232" s="59"/>
      <c r="AD232" s="30"/>
      <c r="AE232" s="30"/>
      <c r="AF232" s="26"/>
    </row>
    <row r="233" spans="1:32" ht="15" x14ac:dyDescent="0.2">
      <c r="A233" s="23">
        <f t="shared" ref="A233:A237" si="59">(B222-A222)/SUM(A222:B222)</f>
        <v>0.29411764705882354</v>
      </c>
      <c r="B233" s="25">
        <f t="shared" ref="B233:B237" si="60">(C222-D222)/SUM(C222:D222)</f>
        <v>0.3</v>
      </c>
      <c r="C233" s="25">
        <f t="shared" si="55"/>
        <v>0.29705882352941176</v>
      </c>
      <c r="D233" s="24"/>
      <c r="E233" s="59">
        <f t="shared" ref="E233:E237" si="61">(F222-E222)/SUM(E222:F222)</f>
        <v>-0.30434782608695654</v>
      </c>
      <c r="F233" s="30">
        <f t="shared" ref="F233:F237" si="62">(G222-H222)/SUM(G222:H222)</f>
        <v>0.89473684210526316</v>
      </c>
      <c r="G233" s="30">
        <f t="shared" si="56"/>
        <v>0.29519450800915331</v>
      </c>
      <c r="H233" s="24"/>
      <c r="I233" s="23">
        <f>(J222-I222)/SUM(I222:J222)</f>
        <v>0.25</v>
      </c>
      <c r="J233" s="25">
        <f>(K222-L222)/SUM(K222:L222)</f>
        <v>0.15384615384615385</v>
      </c>
      <c r="K233" s="25">
        <f t="shared" si="57"/>
        <v>0.20192307692307693</v>
      </c>
      <c r="L233" s="24"/>
      <c r="M233" s="59">
        <f>(N222-M222)/SUM(M222:N222)</f>
        <v>0.18518518518518517</v>
      </c>
      <c r="N233" s="30">
        <f>(O222-P222)/SUM(O222:P222)</f>
        <v>0.17241379310344829</v>
      </c>
      <c r="O233" s="30">
        <f t="shared" si="58"/>
        <v>0.17879948914431673</v>
      </c>
      <c r="P233" s="26"/>
      <c r="Q233" s="25"/>
      <c r="R233" s="25"/>
      <c r="S233" s="25"/>
      <c r="T233" s="24"/>
      <c r="U233" s="59"/>
      <c r="V233" s="30"/>
      <c r="W233" s="30"/>
      <c r="X233" s="24"/>
      <c r="Y233" s="23"/>
      <c r="Z233" s="25"/>
      <c r="AA233" s="25"/>
      <c r="AB233" s="24"/>
      <c r="AC233" s="59"/>
      <c r="AD233" s="30"/>
      <c r="AE233" s="30"/>
      <c r="AF233" s="26"/>
    </row>
    <row r="234" spans="1:32" ht="15" x14ac:dyDescent="0.2">
      <c r="A234" s="23">
        <f t="shared" si="59"/>
        <v>-5.8823529411764705E-2</v>
      </c>
      <c r="B234" s="25">
        <f t="shared" si="60"/>
        <v>0.39130434782608697</v>
      </c>
      <c r="C234" s="25">
        <f t="shared" si="55"/>
        <v>0.16624040920716113</v>
      </c>
      <c r="D234" s="24"/>
      <c r="E234" s="59">
        <f t="shared" si="61"/>
        <v>9.0909090909090912E-2</v>
      </c>
      <c r="F234" s="30">
        <f t="shared" si="62"/>
        <v>8.3333333333333329E-2</v>
      </c>
      <c r="G234" s="30">
        <f t="shared" si="56"/>
        <v>8.7121212121212127E-2</v>
      </c>
      <c r="H234" s="24"/>
      <c r="I234" s="23">
        <f>(J223-I223)/SUM(I223:J223)</f>
        <v>0.18181818181818182</v>
      </c>
      <c r="J234" s="25">
        <f>(K223-L223)/SUM(K223:L223)</f>
        <v>0.36</v>
      </c>
      <c r="K234" s="25">
        <f t="shared" si="57"/>
        <v>0.27090909090909088</v>
      </c>
      <c r="L234" s="24"/>
      <c r="M234" s="59">
        <f>(N223-M223)/SUM(M223:N223)</f>
        <v>0.14285714285714285</v>
      </c>
      <c r="N234" s="30">
        <f>(O223-P223)/SUM(O223:P223)</f>
        <v>-0.1</v>
      </c>
      <c r="O234" s="30">
        <f t="shared" si="58"/>
        <v>2.1428571428571422E-2</v>
      </c>
      <c r="P234" s="26"/>
      <c r="Q234" s="25"/>
      <c r="R234" s="25"/>
      <c r="S234" s="25"/>
      <c r="T234" s="24"/>
      <c r="U234" s="59"/>
      <c r="V234" s="30"/>
      <c r="W234" s="30"/>
      <c r="X234" s="24"/>
      <c r="Y234" s="23"/>
      <c r="Z234" s="25"/>
      <c r="AA234" s="25"/>
      <c r="AB234" s="24"/>
      <c r="AC234" s="59"/>
      <c r="AD234" s="30"/>
      <c r="AE234" s="30"/>
      <c r="AF234" s="26"/>
    </row>
    <row r="235" spans="1:32" ht="15" x14ac:dyDescent="0.2">
      <c r="A235" s="23">
        <f t="shared" si="59"/>
        <v>0.38461538461538464</v>
      </c>
      <c r="B235" s="25">
        <f t="shared" si="60"/>
        <v>0.13043478260869565</v>
      </c>
      <c r="C235" s="25">
        <f t="shared" si="55"/>
        <v>0.25752508361204013</v>
      </c>
      <c r="D235" s="24"/>
      <c r="E235" s="59">
        <f t="shared" si="61"/>
        <v>0.15789473684210525</v>
      </c>
      <c r="F235" s="30">
        <f t="shared" si="62"/>
        <v>0.2413793103448276</v>
      </c>
      <c r="G235" s="30">
        <f t="shared" si="56"/>
        <v>0.19963702359346641</v>
      </c>
      <c r="H235" s="24"/>
      <c r="I235" s="23">
        <f t="shared" ref="I235:I237" si="63">(J224-I224)/SUM(I224:J224)</f>
        <v>0.13043478260869565</v>
      </c>
      <c r="J235" s="25">
        <f t="shared" ref="J235:J236" si="64">(K224-L224)/SUM(K224:L224)</f>
        <v>0.33333333333333331</v>
      </c>
      <c r="K235" s="25">
        <f t="shared" si="57"/>
        <v>0.23188405797101447</v>
      </c>
      <c r="L235" s="24"/>
      <c r="M235" s="59">
        <f t="shared" ref="M235:M237" si="65">(N224-M224)/SUM(M224:N224)</f>
        <v>0.21428571428571427</v>
      </c>
      <c r="N235" s="30">
        <f t="shared" ref="N235:N236" si="66">(O224-P224)/SUM(O224:P224)</f>
        <v>0.18181818181818182</v>
      </c>
      <c r="O235" s="30">
        <f t="shared" si="58"/>
        <v>0.19805194805194803</v>
      </c>
      <c r="P235" s="26"/>
      <c r="Q235" s="25"/>
      <c r="R235" s="25"/>
      <c r="S235" s="25"/>
      <c r="T235" s="24"/>
      <c r="U235" s="59"/>
      <c r="V235" s="30"/>
      <c r="W235" s="30"/>
      <c r="X235" s="24"/>
      <c r="Y235" s="23"/>
      <c r="Z235" s="25"/>
      <c r="AA235" s="25"/>
      <c r="AB235" s="24"/>
      <c r="AC235" s="59"/>
      <c r="AD235" s="30"/>
      <c r="AE235" s="30"/>
      <c r="AF235" s="26"/>
    </row>
    <row r="236" spans="1:32" ht="15" x14ac:dyDescent="0.2">
      <c r="A236" s="23">
        <f t="shared" si="59"/>
        <v>0.2</v>
      </c>
      <c r="B236" s="25">
        <f t="shared" si="60"/>
        <v>-0.12</v>
      </c>
      <c r="C236" s="25">
        <f t="shared" si="55"/>
        <v>4.0000000000000008E-2</v>
      </c>
      <c r="D236" s="24"/>
      <c r="E236" s="59">
        <f t="shared" si="61"/>
        <v>-0.1111111111111111</v>
      </c>
      <c r="F236" s="30">
        <f t="shared" si="62"/>
        <v>4.7619047619047616E-2</v>
      </c>
      <c r="G236" s="30">
        <f t="shared" si="56"/>
        <v>-3.1746031746031744E-2</v>
      </c>
      <c r="H236" s="24"/>
      <c r="I236" s="23">
        <f t="shared" si="63"/>
        <v>0.25925925925925924</v>
      </c>
      <c r="J236" s="25">
        <f t="shared" si="64"/>
        <v>0.28000000000000003</v>
      </c>
      <c r="K236" s="25">
        <f t="shared" si="57"/>
        <v>0.26962962962962966</v>
      </c>
      <c r="L236" s="24"/>
      <c r="M236" s="59">
        <f t="shared" si="65"/>
        <v>0.14285714285714285</v>
      </c>
      <c r="N236" s="30">
        <f t="shared" si="66"/>
        <v>0.36</v>
      </c>
      <c r="O236" s="30">
        <f t="shared" si="58"/>
        <v>0.25142857142857145</v>
      </c>
      <c r="P236" s="26"/>
      <c r="Q236" s="25"/>
      <c r="R236" s="25"/>
      <c r="S236" s="25"/>
      <c r="T236" s="24"/>
      <c r="U236" s="59"/>
      <c r="V236" s="30"/>
      <c r="W236" s="30"/>
      <c r="X236" s="24"/>
      <c r="Y236" s="23"/>
      <c r="Z236" s="25"/>
      <c r="AA236" s="25"/>
      <c r="AB236" s="24"/>
      <c r="AC236" s="59"/>
      <c r="AD236" s="30"/>
      <c r="AE236" s="30"/>
      <c r="AF236" s="26"/>
    </row>
    <row r="237" spans="1:32" ht="15" x14ac:dyDescent="0.2">
      <c r="A237" s="23">
        <f t="shared" si="59"/>
        <v>0.39130434782608697</v>
      </c>
      <c r="B237" s="25">
        <f t="shared" si="60"/>
        <v>-5.2631578947368418E-2</v>
      </c>
      <c r="C237" s="25">
        <f t="shared" si="55"/>
        <v>0.16933638443935928</v>
      </c>
      <c r="D237" s="24"/>
      <c r="E237" s="59">
        <f t="shared" si="61"/>
        <v>0.61904761904761907</v>
      </c>
      <c r="F237" s="30">
        <f t="shared" si="62"/>
        <v>0.5</v>
      </c>
      <c r="G237" s="30">
        <f t="shared" si="56"/>
        <v>0.55952380952380953</v>
      </c>
      <c r="H237" s="24"/>
      <c r="I237" s="23">
        <f t="shared" si="63"/>
        <v>0.26315789473684209</v>
      </c>
      <c r="J237" s="25">
        <f t="shared" ref="J237" si="67">(K226-L226)/SUM(K226:L226)</f>
        <v>0.33333333333333331</v>
      </c>
      <c r="K237" s="25">
        <f t="shared" ref="K237" si="68">AVERAGE(I237:J237)</f>
        <v>0.2982456140350877</v>
      </c>
      <c r="L237" s="24"/>
      <c r="M237" s="59">
        <f t="shared" si="65"/>
        <v>0.33333333333333331</v>
      </c>
      <c r="N237" s="30">
        <f t="shared" ref="N237" si="69">(O226-P226)/SUM(O226:P226)</f>
        <v>0.18181818181818182</v>
      </c>
      <c r="O237" s="30">
        <f t="shared" ref="O237" si="70">AVERAGE(M237:N237)</f>
        <v>0.25757575757575757</v>
      </c>
      <c r="P237" s="26"/>
      <c r="Q237" s="25"/>
      <c r="R237" s="25"/>
      <c r="S237" s="25"/>
      <c r="T237" s="24"/>
      <c r="U237" s="59"/>
      <c r="V237" s="30"/>
      <c r="W237" s="30"/>
      <c r="X237" s="24"/>
      <c r="Y237" s="23"/>
      <c r="Z237" s="25"/>
      <c r="AA237" s="25"/>
      <c r="AB237" s="24"/>
      <c r="AC237" s="59"/>
      <c r="AD237" s="30"/>
      <c r="AE237" s="30"/>
      <c r="AF237" s="26"/>
    </row>
    <row r="238" spans="1:32" ht="15" x14ac:dyDescent="0.2">
      <c r="A238" s="23"/>
      <c r="B238" s="25"/>
      <c r="C238" s="25"/>
      <c r="D238" s="24"/>
      <c r="E238" s="59"/>
      <c r="F238" s="30"/>
      <c r="G238" s="30"/>
      <c r="H238" s="24"/>
      <c r="I238" s="23"/>
      <c r="J238" s="25"/>
      <c r="K238" s="25"/>
      <c r="L238" s="24"/>
      <c r="M238" s="59"/>
      <c r="N238" s="30"/>
      <c r="O238" s="30"/>
      <c r="P238" s="26"/>
      <c r="Q238" s="25"/>
      <c r="R238" s="25"/>
      <c r="S238" s="25"/>
      <c r="T238" s="24"/>
      <c r="U238" s="59"/>
      <c r="V238" s="30"/>
      <c r="W238" s="30"/>
      <c r="X238" s="24"/>
      <c r="Y238" s="23"/>
      <c r="Z238" s="25"/>
      <c r="AA238" s="25"/>
      <c r="AB238" s="24"/>
      <c r="AC238" s="59"/>
      <c r="AD238" s="30"/>
      <c r="AE238" s="30"/>
      <c r="AF238" s="26"/>
    </row>
    <row r="239" spans="1:32" ht="15" x14ac:dyDescent="0.2">
      <c r="A239" s="23"/>
      <c r="B239" s="25"/>
      <c r="C239" s="25"/>
      <c r="D239" s="24"/>
      <c r="E239" s="59"/>
      <c r="F239" s="30"/>
      <c r="G239" s="30"/>
      <c r="H239" s="24"/>
      <c r="I239" s="23"/>
      <c r="J239" s="25"/>
      <c r="K239" s="25"/>
      <c r="L239" s="24"/>
      <c r="M239" s="59"/>
      <c r="N239" s="30"/>
      <c r="O239" s="30"/>
      <c r="P239" s="26"/>
      <c r="Q239" s="24"/>
      <c r="R239" s="24"/>
      <c r="S239" s="24"/>
      <c r="T239" s="24"/>
      <c r="U239" s="59"/>
      <c r="V239" s="30"/>
      <c r="W239" s="30"/>
      <c r="X239" s="24"/>
      <c r="Y239" s="28"/>
      <c r="Z239" s="24"/>
      <c r="AA239" s="24"/>
      <c r="AB239" s="24"/>
      <c r="AC239" s="59"/>
      <c r="AD239" s="30"/>
      <c r="AE239" s="30"/>
      <c r="AF239" s="26"/>
    </row>
    <row r="240" spans="1:32" ht="15" x14ac:dyDescent="0.2">
      <c r="A240" s="28"/>
      <c r="B240" s="24"/>
      <c r="C240" s="24"/>
      <c r="D240" s="24"/>
      <c r="E240" s="58"/>
      <c r="F240" s="24"/>
      <c r="G240" s="24"/>
      <c r="H240" s="25" t="s">
        <v>12</v>
      </c>
      <c r="I240" s="28"/>
      <c r="J240" s="24"/>
      <c r="K240" s="24"/>
      <c r="L240" s="24"/>
      <c r="M240" s="58"/>
      <c r="N240" s="24"/>
      <c r="O240" s="24"/>
      <c r="P240" s="26"/>
      <c r="Q240" s="24"/>
      <c r="R240" s="24"/>
      <c r="S240" s="24"/>
      <c r="T240" s="24"/>
      <c r="U240" s="58"/>
      <c r="V240" s="24"/>
      <c r="W240" s="24"/>
      <c r="X240" s="25"/>
      <c r="Y240" s="28"/>
      <c r="Z240" s="24"/>
      <c r="AA240" s="24"/>
      <c r="AB240" s="24"/>
      <c r="AC240" s="58"/>
      <c r="AD240" s="24"/>
      <c r="AE240" s="24"/>
      <c r="AF240" s="27"/>
    </row>
    <row r="241" spans="1:32" ht="15" x14ac:dyDescent="0.2">
      <c r="A241" s="28"/>
      <c r="B241" s="30" t="s">
        <v>55</v>
      </c>
      <c r="C241" s="2">
        <f>AVERAGE(C230:C240)</f>
        <v>0.18035307586626742</v>
      </c>
      <c r="D241" s="24"/>
      <c r="E241" s="57" t="s">
        <v>13</v>
      </c>
      <c r="F241" s="30" t="s">
        <v>55</v>
      </c>
      <c r="G241" s="2">
        <f>AVERAGE(G230:G240)</f>
        <v>0.26797847883892034</v>
      </c>
      <c r="H241" s="24"/>
      <c r="I241" s="28"/>
      <c r="J241" s="30" t="s">
        <v>55</v>
      </c>
      <c r="K241" s="2">
        <f>AVERAGE(K230:K240)</f>
        <v>0.22291321939777317</v>
      </c>
      <c r="L241" s="24"/>
      <c r="M241" s="57" t="s">
        <v>13</v>
      </c>
      <c r="N241" s="30" t="s">
        <v>55</v>
      </c>
      <c r="O241" s="2">
        <f>AVERAGE(O230:O240)</f>
        <v>0.18435961627771971</v>
      </c>
      <c r="P241" s="26"/>
      <c r="Q241" s="24"/>
      <c r="R241" s="30"/>
      <c r="S241" s="30"/>
      <c r="T241" s="24"/>
      <c r="U241" s="57"/>
      <c r="V241" s="30"/>
      <c r="W241" s="30"/>
      <c r="X241" s="24"/>
      <c r="Y241" s="28"/>
      <c r="Z241" s="30"/>
      <c r="AA241" s="30"/>
      <c r="AB241" s="24"/>
      <c r="AC241" s="57"/>
      <c r="AD241" s="30"/>
      <c r="AE241" s="30"/>
      <c r="AF241" s="26"/>
    </row>
    <row r="242" spans="1:32" ht="15" x14ac:dyDescent="0.2">
      <c r="A242" s="29"/>
      <c r="B242" s="30" t="s">
        <v>14</v>
      </c>
      <c r="C242" s="30">
        <f>STDEV(C230:C240)/SQRT(COUNT(C230:C240))</f>
        <v>3.4868663632049532E-2</v>
      </c>
      <c r="D242" s="30"/>
      <c r="E242" s="59"/>
      <c r="F242" s="30" t="s">
        <v>14</v>
      </c>
      <c r="G242" s="30">
        <f>STDEV(G230:G240)/SQRT(COUNT(G230:G240))</f>
        <v>6.543474686811393E-2</v>
      </c>
      <c r="H242" s="24"/>
      <c r="I242" s="29"/>
      <c r="J242" s="30" t="s">
        <v>14</v>
      </c>
      <c r="K242" s="30">
        <f>STDEV(K230:K240)/SQRT(COUNT(K230:K240))</f>
        <v>2.1780392681396116E-2</v>
      </c>
      <c r="L242" s="30"/>
      <c r="M242" s="59"/>
      <c r="N242" s="30" t="s">
        <v>14</v>
      </c>
      <c r="O242" s="30">
        <f>STDEV(O230:O240)/SQRT(COUNT(O230:O240))</f>
        <v>2.6997475722553267E-2</v>
      </c>
      <c r="P242" s="26"/>
      <c r="Q242" s="30"/>
      <c r="R242" s="30"/>
      <c r="S242" s="30"/>
      <c r="T242" s="30"/>
      <c r="U242" s="59"/>
      <c r="V242" s="30"/>
      <c r="W242" s="30"/>
      <c r="X242" s="24"/>
      <c r="Y242" s="29"/>
      <c r="Z242" s="30"/>
      <c r="AA242" s="30"/>
      <c r="AB242" s="30"/>
      <c r="AC242" s="59"/>
      <c r="AD242" s="30"/>
      <c r="AE242" s="30"/>
      <c r="AF242" s="26"/>
    </row>
    <row r="243" spans="1:32" ht="16" thickBot="1" x14ac:dyDescent="0.25">
      <c r="A243" s="32"/>
      <c r="B243" s="33" t="s">
        <v>15</v>
      </c>
      <c r="C243" s="33">
        <f>COUNT(C230:C240)</f>
        <v>8</v>
      </c>
      <c r="D243" s="34"/>
      <c r="E243" s="61"/>
      <c r="F243" s="33" t="s">
        <v>15</v>
      </c>
      <c r="G243" s="33">
        <f>COUNT(G230:G240)</f>
        <v>8</v>
      </c>
      <c r="H243" s="34"/>
      <c r="I243" s="32"/>
      <c r="J243" s="33" t="s">
        <v>15</v>
      </c>
      <c r="K243" s="33">
        <f>COUNT(K230:K240)</f>
        <v>8</v>
      </c>
      <c r="L243" s="34"/>
      <c r="M243" s="61"/>
      <c r="N243" s="33" t="s">
        <v>15</v>
      </c>
      <c r="O243" s="33">
        <f>COUNT(O230:O240)</f>
        <v>8</v>
      </c>
      <c r="P243" s="35"/>
      <c r="Q243" s="34"/>
      <c r="R243" s="33"/>
      <c r="S243" s="33"/>
      <c r="T243" s="34"/>
      <c r="U243" s="61"/>
      <c r="V243" s="33"/>
      <c r="W243" s="33"/>
      <c r="X243" s="34"/>
      <c r="Y243" s="32"/>
      <c r="Z243" s="33"/>
      <c r="AA243" s="33"/>
      <c r="AB243" s="34"/>
      <c r="AC243" s="61"/>
      <c r="AD243" s="33"/>
      <c r="AE243" s="33"/>
      <c r="AF243" s="35"/>
    </row>
    <row r="244" spans="1:32" x14ac:dyDescent="0.15">
      <c r="A244" s="66" t="s">
        <v>54</v>
      </c>
      <c r="B244" s="67" t="s">
        <v>3</v>
      </c>
      <c r="C244" s="67" t="s">
        <v>4</v>
      </c>
    </row>
    <row r="245" spans="1:32" x14ac:dyDescent="0.15">
      <c r="A245" s="47">
        <v>20210227</v>
      </c>
      <c r="B245" s="47">
        <f>C230</f>
        <v>0.29285714285714282</v>
      </c>
      <c r="C245" s="47">
        <f>G230</f>
        <v>0.42255892255892258</v>
      </c>
      <c r="I245" s="12"/>
    </row>
    <row r="246" spans="1:32" ht="15" x14ac:dyDescent="0.2">
      <c r="A246" s="47"/>
      <c r="B246" s="47">
        <f>C231</f>
        <v>5.5555555555555552E-2</v>
      </c>
      <c r="C246" s="47">
        <f>G231</f>
        <v>0.31168831168831168</v>
      </c>
      <c r="H246" s="30"/>
      <c r="I246" s="30"/>
      <c r="J246" s="30"/>
    </row>
    <row r="247" spans="1:32" ht="15" x14ac:dyDescent="0.2">
      <c r="A247" s="47"/>
      <c r="B247" s="47">
        <f>C232</f>
        <v>0.16425120772946861</v>
      </c>
      <c r="C247" s="47">
        <f t="shared" ref="C247:C252" si="71">G232</f>
        <v>0.2998500749625187</v>
      </c>
      <c r="H247" s="30"/>
      <c r="I247" s="30"/>
      <c r="J247" s="30"/>
    </row>
    <row r="248" spans="1:32" ht="15" x14ac:dyDescent="0.2">
      <c r="A248" s="47"/>
      <c r="B248" s="47">
        <f t="shared" ref="B248:B252" si="72">C233</f>
        <v>0.29705882352941176</v>
      </c>
      <c r="C248" s="47">
        <f t="shared" si="71"/>
        <v>0.29519450800915331</v>
      </c>
      <c r="H248" s="30"/>
      <c r="I248" s="30"/>
      <c r="J248" s="30"/>
    </row>
    <row r="249" spans="1:32" ht="15" x14ac:dyDescent="0.2">
      <c r="A249" s="47"/>
      <c r="B249" s="47">
        <f t="shared" si="72"/>
        <v>0.16624040920716113</v>
      </c>
      <c r="C249" s="47">
        <f t="shared" si="71"/>
        <v>8.7121212121212127E-2</v>
      </c>
      <c r="H249" s="30"/>
      <c r="I249" s="30"/>
      <c r="J249" s="30"/>
    </row>
    <row r="250" spans="1:32" x14ac:dyDescent="0.15">
      <c r="A250" s="47"/>
      <c r="B250" s="47">
        <f t="shared" si="72"/>
        <v>0.25752508361204013</v>
      </c>
      <c r="C250" s="47">
        <f t="shared" si="71"/>
        <v>0.19963702359346641</v>
      </c>
    </row>
    <row r="251" spans="1:32" x14ac:dyDescent="0.15">
      <c r="A251" s="47"/>
      <c r="B251" s="47">
        <f t="shared" si="72"/>
        <v>4.0000000000000008E-2</v>
      </c>
      <c r="C251" s="47">
        <f t="shared" si="71"/>
        <v>-3.1746031746031744E-2</v>
      </c>
    </row>
    <row r="252" spans="1:32" x14ac:dyDescent="0.15">
      <c r="A252" s="47"/>
      <c r="B252" s="47">
        <f t="shared" si="72"/>
        <v>0.16933638443935928</v>
      </c>
      <c r="C252" s="47">
        <f t="shared" si="71"/>
        <v>0.55952380952380953</v>
      </c>
    </row>
    <row r="253" spans="1:32" x14ac:dyDescent="0.15">
      <c r="A253" s="47"/>
      <c r="B253" s="47"/>
      <c r="C253" s="47"/>
    </row>
    <row r="254" spans="1:32" x14ac:dyDescent="0.15">
      <c r="A254" s="47"/>
      <c r="B254" s="47"/>
      <c r="C254" s="47"/>
    </row>
    <row r="255" spans="1:32" x14ac:dyDescent="0.15">
      <c r="A255" s="47">
        <v>20210522</v>
      </c>
      <c r="B255" s="47">
        <f>K230</f>
        <v>0.10119047619047619</v>
      </c>
      <c r="C255" s="47">
        <f>O230</f>
        <v>0.15259259259259259</v>
      </c>
    </row>
    <row r="256" spans="1:32" x14ac:dyDescent="0.15">
      <c r="A256" s="47"/>
      <c r="B256" s="47">
        <f t="shared" ref="B256:B261" si="73">K231</f>
        <v>0.21904761904761905</v>
      </c>
      <c r="C256" s="47">
        <f t="shared" ref="C256:C261" si="74">O231</f>
        <v>0.17499999999999999</v>
      </c>
    </row>
    <row r="257" spans="1:10" x14ac:dyDescent="0.15">
      <c r="A257" s="47"/>
      <c r="B257" s="47">
        <f t="shared" si="73"/>
        <v>0.19047619047619047</v>
      </c>
      <c r="C257" s="47">
        <f t="shared" si="74"/>
        <v>0.24</v>
      </c>
    </row>
    <row r="258" spans="1:10" x14ac:dyDescent="0.15">
      <c r="A258" s="47"/>
      <c r="B258" s="47">
        <f t="shared" si="73"/>
        <v>0.20192307692307693</v>
      </c>
      <c r="C258" s="47">
        <f t="shared" si="74"/>
        <v>0.17879948914431673</v>
      </c>
    </row>
    <row r="259" spans="1:10" x14ac:dyDescent="0.15">
      <c r="A259" s="47"/>
      <c r="B259" s="47">
        <f t="shared" si="73"/>
        <v>0.27090909090909088</v>
      </c>
      <c r="C259" s="47">
        <f t="shared" si="74"/>
        <v>2.1428571428571422E-2</v>
      </c>
    </row>
    <row r="260" spans="1:10" x14ac:dyDescent="0.15">
      <c r="A260" s="47"/>
      <c r="B260" s="47">
        <f t="shared" si="73"/>
        <v>0.23188405797101447</v>
      </c>
      <c r="C260" s="47">
        <f t="shared" si="74"/>
        <v>0.19805194805194803</v>
      </c>
    </row>
    <row r="261" spans="1:10" x14ac:dyDescent="0.15">
      <c r="A261" s="47"/>
      <c r="B261" s="47">
        <f t="shared" si="73"/>
        <v>0.26962962962962966</v>
      </c>
      <c r="C261" s="47">
        <f t="shared" si="74"/>
        <v>0.25142857142857145</v>
      </c>
    </row>
    <row r="262" spans="1:10" x14ac:dyDescent="0.15">
      <c r="A262" s="47"/>
      <c r="B262" s="47">
        <f t="shared" ref="B262" si="75">K237</f>
        <v>0.2982456140350877</v>
      </c>
      <c r="C262" s="47">
        <f t="shared" ref="C262" si="76">O237</f>
        <v>0.25757575757575757</v>
      </c>
    </row>
    <row r="263" spans="1:10" x14ac:dyDescent="0.15">
      <c r="A263" s="47"/>
      <c r="B263" s="47"/>
      <c r="C263" s="47"/>
    </row>
    <row r="264" spans="1:10" ht="42" x14ac:dyDescent="0.15">
      <c r="A264" s="47"/>
      <c r="B264" s="47"/>
      <c r="C264" s="47"/>
      <c r="E264" s="107" t="s">
        <v>68</v>
      </c>
      <c r="F264" s="110"/>
      <c r="H264" s="106" t="s">
        <v>82</v>
      </c>
      <c r="I264" s="105"/>
      <c r="J264" s="105"/>
    </row>
    <row r="265" spans="1:10" ht="15" x14ac:dyDescent="0.15">
      <c r="A265" s="47"/>
      <c r="B265" s="47"/>
      <c r="C265" s="47"/>
      <c r="E265" s="107" t="s">
        <v>61</v>
      </c>
      <c r="F265" s="105" t="s">
        <v>79</v>
      </c>
      <c r="H265" s="106" t="s">
        <v>83</v>
      </c>
      <c r="I265" s="105">
        <v>0.91679999999999995</v>
      </c>
      <c r="J265" s="105">
        <v>0.96409999999999996</v>
      </c>
    </row>
    <row r="266" spans="1:10" ht="15" x14ac:dyDescent="0.15">
      <c r="A266" s="47"/>
      <c r="B266" s="47"/>
      <c r="C266" s="47"/>
      <c r="E266" s="107" t="s">
        <v>63</v>
      </c>
      <c r="F266" s="105">
        <v>3.9399999999999998E-2</v>
      </c>
      <c r="H266" s="106" t="s">
        <v>63</v>
      </c>
      <c r="I266" s="105">
        <v>0.15</v>
      </c>
      <c r="J266" s="105">
        <v>0.7359</v>
      </c>
    </row>
    <row r="267" spans="1:10" ht="45" x14ac:dyDescent="0.15">
      <c r="A267" s="47"/>
      <c r="B267" s="47"/>
      <c r="C267" s="47"/>
      <c r="E267" s="107" t="s">
        <v>64</v>
      </c>
      <c r="F267" s="105" t="s">
        <v>72</v>
      </c>
      <c r="H267" s="106" t="s">
        <v>84</v>
      </c>
      <c r="I267" s="105" t="s">
        <v>73</v>
      </c>
      <c r="J267" s="105" t="s">
        <v>73</v>
      </c>
    </row>
    <row r="268" spans="1:10" ht="42" x14ac:dyDescent="0.15">
      <c r="A268" s="47"/>
      <c r="B268" s="47"/>
      <c r="C268" s="47"/>
      <c r="E268" s="107" t="s">
        <v>66</v>
      </c>
      <c r="F268" s="105" t="s">
        <v>73</v>
      </c>
      <c r="H268" s="106" t="s">
        <v>64</v>
      </c>
      <c r="I268" s="105" t="s">
        <v>65</v>
      </c>
      <c r="J268" s="105" t="s">
        <v>65</v>
      </c>
    </row>
    <row r="269" spans="1:10" x14ac:dyDescent="0.15">
      <c r="A269" s="47"/>
      <c r="B269" s="47"/>
      <c r="C269" s="47"/>
    </row>
    <row r="270" spans="1:10" x14ac:dyDescent="0.15">
      <c r="A270" s="47"/>
      <c r="B270" s="47"/>
      <c r="C270" s="47"/>
    </row>
    <row r="271" spans="1:10" x14ac:dyDescent="0.15">
      <c r="A271" s="47"/>
      <c r="B271" s="47"/>
      <c r="C271" s="47"/>
    </row>
    <row r="272" spans="1:10" x14ac:dyDescent="0.15">
      <c r="A272" s="47"/>
      <c r="B272" s="47"/>
      <c r="C272" s="47"/>
    </row>
    <row r="273" spans="1:3" x14ac:dyDescent="0.15">
      <c r="A273" s="47"/>
      <c r="B273" s="47"/>
      <c r="C273" s="47"/>
    </row>
    <row r="274" spans="1:3" x14ac:dyDescent="0.15">
      <c r="A274" s="47"/>
      <c r="B274" s="47"/>
      <c r="C274" s="47"/>
    </row>
    <row r="275" spans="1:3" x14ac:dyDescent="0.15">
      <c r="A275" s="47"/>
      <c r="B275" s="47"/>
      <c r="C275" s="47"/>
    </row>
    <row r="276" spans="1:3" x14ac:dyDescent="0.15">
      <c r="A276" s="47"/>
      <c r="B276" s="47"/>
      <c r="C276" s="47"/>
    </row>
    <row r="277" spans="1:3" x14ac:dyDescent="0.15">
      <c r="A277" s="47"/>
      <c r="B277" s="47"/>
      <c r="C277" s="47"/>
    </row>
    <row r="278" spans="1:3" x14ac:dyDescent="0.15">
      <c r="A278" s="47"/>
      <c r="B278" s="47"/>
      <c r="C278" s="47"/>
    </row>
    <row r="279" spans="1:3" x14ac:dyDescent="0.15">
      <c r="A279" s="47"/>
      <c r="B279" s="47"/>
      <c r="C279" s="47"/>
    </row>
    <row r="280" spans="1:3" x14ac:dyDescent="0.15">
      <c r="A280" s="47"/>
      <c r="B280" s="47"/>
      <c r="C280" s="47"/>
    </row>
    <row r="281" spans="1:3" x14ac:dyDescent="0.15">
      <c r="A281" s="47"/>
      <c r="B281" s="47"/>
      <c r="C281" s="47"/>
    </row>
    <row r="282" spans="1:3" x14ac:dyDescent="0.15">
      <c r="A282" s="47"/>
      <c r="B282" s="47"/>
      <c r="C282" s="47"/>
    </row>
    <row r="283" spans="1:3" x14ac:dyDescent="0.15">
      <c r="A283" s="47"/>
      <c r="B283" s="47"/>
      <c r="C283" s="47"/>
    </row>
    <row r="284" spans="1:3" x14ac:dyDescent="0.15">
      <c r="A284" s="47"/>
      <c r="B284" s="47"/>
      <c r="C284" s="47"/>
    </row>
    <row r="285" spans="1:3" x14ac:dyDescent="0.15">
      <c r="A285" s="67" t="s">
        <v>11</v>
      </c>
      <c r="B285" s="68">
        <f>AVERAGE(B245:B284)</f>
        <v>0.20163314763202031</v>
      </c>
      <c r="C285" s="68">
        <f>AVERAGE(C245:C284)</f>
        <v>0.22616904755832001</v>
      </c>
    </row>
    <row r="286" spans="1:3" ht="15" x14ac:dyDescent="0.2">
      <c r="A286" s="67" t="s">
        <v>14</v>
      </c>
      <c r="B286" s="69">
        <f>STDEV(B245:B284)/SQRT(COUNT(B245:B284))</f>
        <v>2.0605134773155433E-2</v>
      </c>
      <c r="C286" s="69">
        <f>STDEV(C245:C284)/SQRT(COUNT(C245:C284))</f>
        <v>3.5856215472170931E-2</v>
      </c>
    </row>
    <row r="287" spans="1:3" x14ac:dyDescent="0.15">
      <c r="A287" s="67" t="s">
        <v>15</v>
      </c>
      <c r="B287" s="68">
        <f>COUNT(B245:B284)</f>
        <v>16</v>
      </c>
      <c r="C287" s="68">
        <f>COUNT(C245:C284)</f>
        <v>16</v>
      </c>
    </row>
    <row r="288" spans="1:3" x14ac:dyDescent="0.15">
      <c r="A288" s="67" t="s">
        <v>56</v>
      </c>
      <c r="B288" s="68">
        <f>TTEST(B245:B284,B245:B284,2,2)</f>
        <v>1</v>
      </c>
      <c r="C288" s="68">
        <f>TTEST(B245:B284,C245:C284,2,2)</f>
        <v>0.55742810366543094</v>
      </c>
    </row>
    <row r="290" spans="1:64" s="20" customFormat="1" ht="17" thickBot="1" x14ac:dyDescent="0.25">
      <c r="A290" s="19" t="s">
        <v>51</v>
      </c>
      <c r="B290" s="19"/>
      <c r="C290" s="19"/>
      <c r="D290" s="19"/>
      <c r="E290" s="19"/>
      <c r="F290" s="19"/>
      <c r="G290" s="19"/>
    </row>
    <row r="291" spans="1:64" ht="15" x14ac:dyDescent="0.2">
      <c r="A291" s="42" t="s">
        <v>43</v>
      </c>
      <c r="B291" s="36"/>
      <c r="C291" s="36"/>
      <c r="D291" s="36"/>
      <c r="E291" s="36"/>
      <c r="F291" s="36"/>
      <c r="G291" s="36"/>
      <c r="H291" s="36"/>
      <c r="I291" s="42" t="s">
        <v>42</v>
      </c>
      <c r="J291" s="36"/>
      <c r="K291" s="36"/>
      <c r="L291" s="36"/>
      <c r="M291" s="36"/>
      <c r="N291" s="36"/>
      <c r="O291" s="36"/>
      <c r="P291" s="37"/>
      <c r="Q291" s="78" t="s">
        <v>41</v>
      </c>
      <c r="R291" s="36"/>
      <c r="S291" s="36"/>
      <c r="T291" s="36"/>
      <c r="U291" s="36"/>
      <c r="V291" s="36"/>
      <c r="W291" s="36"/>
      <c r="X291" s="36"/>
      <c r="Y291" s="63"/>
      <c r="Z291" s="64"/>
      <c r="AA291" s="64"/>
      <c r="AB291" s="64"/>
      <c r="AC291" s="64"/>
      <c r="AD291" s="64"/>
      <c r="AE291" s="64"/>
      <c r="AF291" s="65"/>
      <c r="AG291" s="91"/>
      <c r="AH291" s="64"/>
      <c r="AI291" s="64"/>
      <c r="AJ291" s="64"/>
      <c r="AK291" s="64"/>
      <c r="AL291" s="64"/>
      <c r="AM291" s="64"/>
      <c r="AN291" s="64"/>
      <c r="AO291" s="63"/>
      <c r="AP291" s="64"/>
      <c r="AQ291" s="64"/>
      <c r="AR291" s="64"/>
      <c r="AS291" s="64"/>
      <c r="AT291" s="64"/>
      <c r="AU291" s="64"/>
      <c r="AV291" s="65"/>
      <c r="AW291" s="91"/>
      <c r="AX291" s="64"/>
      <c r="AY291" s="64"/>
      <c r="AZ291" s="64"/>
      <c r="BA291" s="64"/>
      <c r="BB291" s="64"/>
      <c r="BC291" s="64"/>
      <c r="BD291" s="64"/>
      <c r="BE291" s="63"/>
      <c r="BF291" s="64"/>
      <c r="BG291" s="64"/>
      <c r="BH291" s="64"/>
      <c r="BI291" s="64"/>
      <c r="BJ291" s="64"/>
      <c r="BK291" s="64"/>
      <c r="BL291" s="65"/>
    </row>
    <row r="292" spans="1:64" ht="15" x14ac:dyDescent="0.2">
      <c r="A292" s="116" t="s">
        <v>3</v>
      </c>
      <c r="B292" s="114"/>
      <c r="C292" s="114"/>
      <c r="D292" s="114"/>
      <c r="E292" s="113" t="s">
        <v>4</v>
      </c>
      <c r="F292" s="114"/>
      <c r="G292" s="114"/>
      <c r="H292" s="114"/>
      <c r="I292" s="116" t="s">
        <v>3</v>
      </c>
      <c r="J292" s="114"/>
      <c r="K292" s="114"/>
      <c r="L292" s="114"/>
      <c r="M292" s="113" t="s">
        <v>4</v>
      </c>
      <c r="N292" s="114"/>
      <c r="O292" s="114"/>
      <c r="P292" s="115"/>
      <c r="Q292" s="114" t="s">
        <v>3</v>
      </c>
      <c r="R292" s="114"/>
      <c r="S292" s="114"/>
      <c r="T292" s="114"/>
      <c r="U292" s="113" t="s">
        <v>4</v>
      </c>
      <c r="V292" s="114"/>
      <c r="W292" s="114"/>
      <c r="X292" s="114"/>
      <c r="Y292" s="116"/>
      <c r="Z292" s="114"/>
      <c r="AA292" s="114"/>
      <c r="AB292" s="114"/>
      <c r="AC292" s="113"/>
      <c r="AD292" s="114"/>
      <c r="AE292" s="114"/>
      <c r="AF292" s="115"/>
      <c r="AG292" s="114"/>
      <c r="AH292" s="114"/>
      <c r="AI292" s="114"/>
      <c r="AJ292" s="114"/>
      <c r="AK292" s="113"/>
      <c r="AL292" s="114"/>
      <c r="AM292" s="114"/>
      <c r="AN292" s="114"/>
      <c r="AO292" s="116"/>
      <c r="AP292" s="114"/>
      <c r="AQ292" s="114"/>
      <c r="AR292" s="114"/>
      <c r="AS292" s="113"/>
      <c r="AT292" s="114"/>
      <c r="AU292" s="114"/>
      <c r="AV292" s="115"/>
      <c r="AW292" s="114"/>
      <c r="AX292" s="114"/>
      <c r="AY292" s="114"/>
      <c r="AZ292" s="114"/>
      <c r="BA292" s="113"/>
      <c r="BB292" s="114"/>
      <c r="BC292" s="114"/>
      <c r="BD292" s="114"/>
      <c r="BE292" s="116"/>
      <c r="BF292" s="114"/>
      <c r="BG292" s="114"/>
      <c r="BH292" s="114"/>
      <c r="BI292" s="113"/>
      <c r="BJ292" s="114"/>
      <c r="BK292" s="114"/>
      <c r="BL292" s="115"/>
    </row>
    <row r="293" spans="1:64" ht="15" x14ac:dyDescent="0.2">
      <c r="A293" s="23" t="s">
        <v>5</v>
      </c>
      <c r="B293" s="24"/>
      <c r="C293" s="25" t="s">
        <v>6</v>
      </c>
      <c r="D293" s="24"/>
      <c r="E293" s="57" t="s">
        <v>5</v>
      </c>
      <c r="F293" s="24"/>
      <c r="G293" s="25" t="s">
        <v>6</v>
      </c>
      <c r="H293" s="24"/>
      <c r="I293" s="23" t="s">
        <v>5</v>
      </c>
      <c r="J293" s="24"/>
      <c r="K293" s="25" t="s">
        <v>6</v>
      </c>
      <c r="L293" s="24"/>
      <c r="M293" s="57" t="s">
        <v>5</v>
      </c>
      <c r="N293" s="24"/>
      <c r="O293" s="25" t="s">
        <v>6</v>
      </c>
      <c r="P293" s="26"/>
      <c r="Q293" s="25" t="s">
        <v>5</v>
      </c>
      <c r="R293" s="24"/>
      <c r="S293" s="25" t="s">
        <v>6</v>
      </c>
      <c r="T293" s="24"/>
      <c r="U293" s="57" t="s">
        <v>5</v>
      </c>
      <c r="V293" s="24"/>
      <c r="W293" s="25" t="s">
        <v>6</v>
      </c>
      <c r="X293" s="24"/>
      <c r="Y293" s="23"/>
      <c r="Z293" s="24"/>
      <c r="AA293" s="25"/>
      <c r="AB293" s="24"/>
      <c r="AC293" s="57"/>
      <c r="AD293" s="24"/>
      <c r="AE293" s="25"/>
      <c r="AF293" s="26"/>
      <c r="AG293" s="25"/>
      <c r="AH293" s="24"/>
      <c r="AI293" s="25"/>
      <c r="AJ293" s="24"/>
      <c r="AK293" s="57"/>
      <c r="AL293" s="24"/>
      <c r="AM293" s="25"/>
      <c r="AN293" s="24"/>
      <c r="AO293" s="23"/>
      <c r="AP293" s="24"/>
      <c r="AQ293" s="25"/>
      <c r="AR293" s="24"/>
      <c r="AS293" s="57"/>
      <c r="AT293" s="24"/>
      <c r="AU293" s="25"/>
      <c r="AV293" s="26"/>
      <c r="AW293" s="25"/>
      <c r="AX293" s="24"/>
      <c r="AY293" s="25"/>
      <c r="AZ293" s="24"/>
      <c r="BA293" s="57"/>
      <c r="BB293" s="24"/>
      <c r="BC293" s="25"/>
      <c r="BD293" s="24"/>
      <c r="BE293" s="23"/>
      <c r="BF293" s="24"/>
      <c r="BG293" s="25"/>
      <c r="BH293" s="24"/>
      <c r="BI293" s="57"/>
      <c r="BJ293" s="24"/>
      <c r="BK293" s="25"/>
      <c r="BL293" s="26"/>
    </row>
    <row r="294" spans="1:64" ht="15" x14ac:dyDescent="0.2">
      <c r="A294" s="1" t="s">
        <v>7</v>
      </c>
      <c r="B294" s="1" t="s">
        <v>8</v>
      </c>
      <c r="C294" s="1" t="s">
        <v>7</v>
      </c>
      <c r="D294" s="1" t="s">
        <v>8</v>
      </c>
      <c r="E294" s="1" t="s">
        <v>7</v>
      </c>
      <c r="F294" s="1" t="s">
        <v>8</v>
      </c>
      <c r="G294" s="1" t="s">
        <v>7</v>
      </c>
      <c r="H294" s="25" t="s">
        <v>8</v>
      </c>
      <c r="I294" s="23" t="s">
        <v>7</v>
      </c>
      <c r="J294" s="25" t="s">
        <v>8</v>
      </c>
      <c r="K294" s="25" t="s">
        <v>7</v>
      </c>
      <c r="L294" s="25" t="s">
        <v>8</v>
      </c>
      <c r="M294" s="25" t="s">
        <v>7</v>
      </c>
      <c r="N294" s="25" t="s">
        <v>8</v>
      </c>
      <c r="O294" s="25" t="s">
        <v>7</v>
      </c>
      <c r="P294" s="27" t="s">
        <v>8</v>
      </c>
      <c r="Q294" s="1" t="s">
        <v>7</v>
      </c>
      <c r="R294" s="1" t="s">
        <v>8</v>
      </c>
      <c r="S294" s="1" t="s">
        <v>7</v>
      </c>
      <c r="T294" s="1" t="s">
        <v>8</v>
      </c>
      <c r="U294" s="1" t="s">
        <v>7</v>
      </c>
      <c r="V294" s="1" t="s">
        <v>8</v>
      </c>
      <c r="W294" s="1" t="s">
        <v>7</v>
      </c>
      <c r="X294" s="1" t="s">
        <v>8</v>
      </c>
      <c r="Y294" s="23"/>
      <c r="Z294" s="25"/>
      <c r="AA294" s="25"/>
      <c r="AB294" s="25"/>
      <c r="AC294" s="25"/>
      <c r="AD294" s="25"/>
      <c r="AE294" s="25"/>
      <c r="AF294" s="26"/>
      <c r="AG294" s="25"/>
      <c r="AH294" s="1"/>
      <c r="AI294" s="1"/>
      <c r="AJ294" s="1"/>
      <c r="AK294" s="1"/>
      <c r="AL294" s="1"/>
      <c r="AM294" s="1"/>
      <c r="AO294" s="23"/>
      <c r="AP294" s="25"/>
      <c r="AQ294" s="25"/>
      <c r="AR294" s="25"/>
      <c r="AS294" s="25"/>
      <c r="AT294" s="25"/>
      <c r="AU294" s="25"/>
      <c r="AV294" s="27"/>
      <c r="AW294" s="1"/>
      <c r="AX294" s="1"/>
      <c r="AY294" s="1"/>
      <c r="AZ294" s="1"/>
      <c r="BA294" s="1"/>
      <c r="BB294" s="1"/>
      <c r="BC294" s="1"/>
      <c r="BD294" s="1"/>
      <c r="BE294" s="23"/>
      <c r="BF294" s="25"/>
      <c r="BG294" s="25"/>
      <c r="BH294" s="25"/>
      <c r="BI294" s="25"/>
      <c r="BJ294" s="25"/>
      <c r="BK294" s="25"/>
      <c r="BL294" s="27"/>
    </row>
    <row r="295" spans="1:64" ht="15" x14ac:dyDescent="0.2">
      <c r="A295" s="5">
        <v>4</v>
      </c>
      <c r="B295" s="5">
        <v>12</v>
      </c>
      <c r="C295" s="5">
        <v>10</v>
      </c>
      <c r="D295" s="5">
        <v>9</v>
      </c>
      <c r="E295" s="5">
        <v>5</v>
      </c>
      <c r="F295" s="5">
        <v>15</v>
      </c>
      <c r="G295" s="5">
        <v>13</v>
      </c>
      <c r="H295" s="5">
        <v>10</v>
      </c>
      <c r="I295" s="94">
        <v>7</v>
      </c>
      <c r="J295" s="10">
        <v>6</v>
      </c>
      <c r="K295" s="10">
        <v>9</v>
      </c>
      <c r="L295" s="10">
        <v>4</v>
      </c>
      <c r="M295" s="5">
        <v>8</v>
      </c>
      <c r="N295" s="5">
        <v>19</v>
      </c>
      <c r="O295" s="5">
        <v>8</v>
      </c>
      <c r="P295" s="95">
        <v>15</v>
      </c>
      <c r="Q295" s="5">
        <v>9</v>
      </c>
      <c r="R295" s="5">
        <v>19</v>
      </c>
      <c r="S295" s="5">
        <v>12</v>
      </c>
      <c r="T295" s="5">
        <v>6</v>
      </c>
      <c r="U295" s="5">
        <v>17</v>
      </c>
      <c r="V295" s="5">
        <v>13</v>
      </c>
      <c r="W295" s="5">
        <v>11</v>
      </c>
      <c r="X295" s="5">
        <v>15</v>
      </c>
      <c r="Y295" s="23"/>
      <c r="Z295" s="25"/>
      <c r="AA295" s="25"/>
      <c r="AB295" s="25"/>
      <c r="AC295" s="25"/>
      <c r="AD295" s="25"/>
      <c r="AE295" s="25"/>
      <c r="AF295" s="27"/>
      <c r="AG295" s="25"/>
      <c r="AH295" s="1"/>
      <c r="AI295" s="1"/>
      <c r="AJ295" s="1"/>
      <c r="AK295" s="1"/>
      <c r="AL295" s="1"/>
      <c r="AM295" s="1"/>
      <c r="AN295" s="1"/>
      <c r="AO295" s="23"/>
      <c r="AP295" s="25"/>
      <c r="AQ295" s="25"/>
      <c r="AR295" s="25"/>
      <c r="AS295" s="25"/>
      <c r="AT295" s="25"/>
      <c r="AU295" s="25"/>
      <c r="AV295" s="27"/>
      <c r="AW295" s="1"/>
      <c r="AX295" s="1"/>
      <c r="AY295" s="1"/>
      <c r="AZ295" s="1"/>
      <c r="BA295" s="1"/>
      <c r="BB295" s="1"/>
      <c r="BC295" s="1"/>
      <c r="BD295" s="1"/>
      <c r="BE295" s="23"/>
      <c r="BF295" s="25"/>
      <c r="BG295" s="25"/>
      <c r="BH295" s="25"/>
      <c r="BI295" s="25"/>
      <c r="BJ295" s="25"/>
      <c r="BK295" s="25"/>
      <c r="BL295" s="27"/>
    </row>
    <row r="296" spans="1:64" ht="15" x14ac:dyDescent="0.2">
      <c r="A296" s="5">
        <v>5</v>
      </c>
      <c r="B296" s="5">
        <v>13</v>
      </c>
      <c r="C296" s="5">
        <v>17</v>
      </c>
      <c r="D296" s="5">
        <v>8</v>
      </c>
      <c r="E296" s="5">
        <v>8</v>
      </c>
      <c r="F296" s="5">
        <v>17</v>
      </c>
      <c r="G296" s="5">
        <v>10</v>
      </c>
      <c r="H296" s="5">
        <v>13</v>
      </c>
      <c r="I296" s="96">
        <v>4</v>
      </c>
      <c r="J296" s="5">
        <v>17</v>
      </c>
      <c r="K296" s="5">
        <v>12</v>
      </c>
      <c r="L296" s="5">
        <v>5</v>
      </c>
      <c r="M296" s="5">
        <v>11</v>
      </c>
      <c r="N296" s="5">
        <v>4</v>
      </c>
      <c r="O296" s="5">
        <v>11</v>
      </c>
      <c r="P296" s="95">
        <v>14</v>
      </c>
      <c r="Q296" s="5">
        <v>7</v>
      </c>
      <c r="R296" s="5">
        <v>13</v>
      </c>
      <c r="S296" s="5">
        <v>19</v>
      </c>
      <c r="T296" s="5">
        <v>7</v>
      </c>
      <c r="U296" s="5">
        <v>11</v>
      </c>
      <c r="V296" s="5">
        <v>13</v>
      </c>
      <c r="W296" s="5">
        <v>9</v>
      </c>
      <c r="X296" s="5">
        <v>11</v>
      </c>
      <c r="Y296" s="23"/>
      <c r="Z296" s="25"/>
      <c r="AA296" s="25"/>
      <c r="AB296" s="25"/>
      <c r="AC296" s="25"/>
      <c r="AD296" s="25"/>
      <c r="AE296" s="25"/>
      <c r="AF296" s="27"/>
      <c r="AG296" s="25"/>
      <c r="AH296" s="1"/>
      <c r="AI296" s="1"/>
      <c r="AJ296" s="1"/>
      <c r="AK296" s="1"/>
      <c r="AL296" s="1"/>
      <c r="AM296" s="1"/>
      <c r="AN296" s="1"/>
      <c r="AO296" s="23"/>
      <c r="AP296" s="25"/>
      <c r="AQ296" s="25"/>
      <c r="AR296" s="25"/>
      <c r="AS296" s="25"/>
      <c r="AT296" s="25"/>
      <c r="AU296" s="25"/>
      <c r="AV296" s="27"/>
      <c r="AW296" s="1"/>
      <c r="AX296" s="1"/>
      <c r="AY296" s="1"/>
      <c r="AZ296" s="1"/>
      <c r="BA296" s="1"/>
      <c r="BB296" s="1"/>
      <c r="BC296" s="1"/>
      <c r="BD296" s="1"/>
      <c r="BE296" s="23"/>
      <c r="BF296" s="25"/>
      <c r="BG296" s="25"/>
      <c r="BH296" s="25"/>
      <c r="BI296" s="25"/>
      <c r="BJ296" s="25"/>
      <c r="BK296" s="25"/>
      <c r="BL296" s="27"/>
    </row>
    <row r="297" spans="1:64" ht="15" x14ac:dyDescent="0.2">
      <c r="A297" s="5">
        <v>9</v>
      </c>
      <c r="B297" s="5">
        <v>9</v>
      </c>
      <c r="C297" s="5">
        <v>15</v>
      </c>
      <c r="D297" s="5">
        <v>7</v>
      </c>
      <c r="E297" s="5">
        <v>12</v>
      </c>
      <c r="F297" s="5">
        <v>8</v>
      </c>
      <c r="G297" s="5">
        <v>16</v>
      </c>
      <c r="H297" s="5">
        <v>8</v>
      </c>
      <c r="I297" s="96">
        <v>11</v>
      </c>
      <c r="J297" s="5">
        <v>15</v>
      </c>
      <c r="K297" s="5">
        <v>15</v>
      </c>
      <c r="L297" s="5">
        <v>11</v>
      </c>
      <c r="M297" s="5">
        <v>15</v>
      </c>
      <c r="N297" s="5">
        <v>9</v>
      </c>
      <c r="O297" s="5">
        <v>8</v>
      </c>
      <c r="P297" s="95">
        <v>16</v>
      </c>
      <c r="Q297" s="5">
        <v>6</v>
      </c>
      <c r="R297" s="5">
        <v>11</v>
      </c>
      <c r="S297" s="5">
        <v>20</v>
      </c>
      <c r="T297" s="5">
        <v>8</v>
      </c>
      <c r="U297" s="5">
        <v>16</v>
      </c>
      <c r="V297" s="5">
        <v>10</v>
      </c>
      <c r="W297" s="5">
        <v>13</v>
      </c>
      <c r="X297" s="5">
        <v>12</v>
      </c>
      <c r="Y297" s="23"/>
      <c r="Z297" s="25"/>
      <c r="AA297" s="25"/>
      <c r="AB297" s="25"/>
      <c r="AC297" s="25"/>
      <c r="AD297" s="25"/>
      <c r="AE297" s="25"/>
      <c r="AF297" s="27"/>
      <c r="AG297" s="25"/>
      <c r="AH297" s="1"/>
      <c r="AI297" s="1"/>
      <c r="AJ297" s="1"/>
      <c r="AK297" s="1"/>
      <c r="AL297" s="1"/>
      <c r="AM297" s="1"/>
      <c r="AN297" s="1"/>
      <c r="AO297" s="23"/>
      <c r="AP297" s="25"/>
      <c r="AQ297" s="25"/>
      <c r="AR297" s="25"/>
      <c r="AS297" s="25"/>
      <c r="AT297" s="25"/>
      <c r="AU297" s="25"/>
      <c r="AV297" s="27"/>
      <c r="AW297" s="1"/>
      <c r="AX297" s="1"/>
      <c r="AY297" s="1"/>
      <c r="AZ297" s="1"/>
      <c r="BA297" s="1"/>
      <c r="BB297" s="1"/>
      <c r="BC297" s="1"/>
      <c r="BD297" s="1"/>
      <c r="BE297" s="23"/>
      <c r="BF297" s="25"/>
      <c r="BG297" s="25"/>
      <c r="BH297" s="25"/>
      <c r="BI297" s="25"/>
      <c r="BJ297" s="25"/>
      <c r="BK297" s="25"/>
      <c r="BL297" s="27"/>
    </row>
    <row r="298" spans="1:64" ht="15" x14ac:dyDescent="0.2">
      <c r="A298" s="5">
        <v>8</v>
      </c>
      <c r="B298" s="5">
        <v>20</v>
      </c>
      <c r="C298" s="5">
        <v>11</v>
      </c>
      <c r="D298" s="5">
        <v>12</v>
      </c>
      <c r="E298" s="5">
        <v>3</v>
      </c>
      <c r="F298" s="5">
        <v>18</v>
      </c>
      <c r="G298" s="5">
        <v>10</v>
      </c>
      <c r="H298" s="5">
        <v>12</v>
      </c>
      <c r="I298" s="96">
        <v>7</v>
      </c>
      <c r="J298" s="5">
        <v>18</v>
      </c>
      <c r="K298" s="5">
        <v>12</v>
      </c>
      <c r="L298" s="5">
        <v>17</v>
      </c>
      <c r="M298" s="5">
        <v>14</v>
      </c>
      <c r="N298" s="5">
        <v>9</v>
      </c>
      <c r="O298" s="5">
        <v>14</v>
      </c>
      <c r="P298" s="95">
        <v>12</v>
      </c>
      <c r="Q298" s="5">
        <v>7</v>
      </c>
      <c r="R298" s="5">
        <v>12</v>
      </c>
      <c r="S298" s="5">
        <v>12</v>
      </c>
      <c r="T298" s="5">
        <v>13</v>
      </c>
      <c r="U298" s="5">
        <v>14</v>
      </c>
      <c r="V298" s="5">
        <v>9</v>
      </c>
      <c r="W298" s="5">
        <v>12</v>
      </c>
      <c r="X298" s="5">
        <v>15</v>
      </c>
      <c r="Y298" s="23"/>
      <c r="Z298" s="25"/>
      <c r="AA298" s="25"/>
      <c r="AB298" s="25"/>
      <c r="AC298" s="25"/>
      <c r="AD298" s="25"/>
      <c r="AE298" s="25"/>
      <c r="AF298" s="27"/>
      <c r="AG298" s="25"/>
      <c r="AH298" s="1"/>
      <c r="AI298" s="1"/>
      <c r="AJ298" s="1"/>
      <c r="AK298" s="1"/>
      <c r="AL298" s="1"/>
      <c r="AM298" s="1"/>
      <c r="AN298" s="1"/>
      <c r="AO298" s="23"/>
      <c r="AP298" s="25"/>
      <c r="AQ298" s="25"/>
      <c r="AR298" s="25"/>
      <c r="AS298" s="25"/>
      <c r="AT298" s="25"/>
      <c r="AU298" s="25"/>
      <c r="AV298" s="27"/>
      <c r="AW298" s="1"/>
      <c r="AX298" s="1"/>
      <c r="AY298" s="1"/>
      <c r="AZ298" s="1"/>
      <c r="BA298" s="1"/>
      <c r="BB298" s="1"/>
      <c r="BC298" s="1"/>
      <c r="BD298" s="1"/>
      <c r="BE298" s="23"/>
      <c r="BF298" s="25"/>
      <c r="BG298" s="25"/>
      <c r="BH298" s="25"/>
      <c r="BI298" s="25"/>
      <c r="BJ298" s="25"/>
      <c r="BK298" s="25"/>
      <c r="BL298" s="27"/>
    </row>
    <row r="299" spans="1:64" ht="15" x14ac:dyDescent="0.2">
      <c r="A299" s="5">
        <v>1</v>
      </c>
      <c r="B299" s="5">
        <v>13</v>
      </c>
      <c r="C299" s="5">
        <v>12</v>
      </c>
      <c r="D299" s="5">
        <v>10</v>
      </c>
      <c r="E299" s="5">
        <v>8</v>
      </c>
      <c r="F299" s="5">
        <v>16</v>
      </c>
      <c r="G299" s="5">
        <v>10</v>
      </c>
      <c r="H299" s="5">
        <v>14</v>
      </c>
      <c r="I299" s="96">
        <v>10</v>
      </c>
      <c r="J299" s="5">
        <v>8</v>
      </c>
      <c r="K299" s="5">
        <v>14</v>
      </c>
      <c r="L299" s="5">
        <v>11</v>
      </c>
      <c r="M299" s="5">
        <v>7</v>
      </c>
      <c r="N299" s="5">
        <v>22</v>
      </c>
      <c r="O299" s="5">
        <v>12</v>
      </c>
      <c r="P299" s="95">
        <v>5</v>
      </c>
      <c r="Q299" s="1"/>
      <c r="R299" s="1"/>
      <c r="S299" s="1"/>
      <c r="T299" s="1"/>
      <c r="U299" s="1"/>
      <c r="V299" s="1"/>
      <c r="W299" s="1"/>
      <c r="X299" s="1"/>
      <c r="Y299" s="23"/>
      <c r="Z299" s="25"/>
      <c r="AA299" s="25"/>
      <c r="AB299" s="25"/>
      <c r="AC299" s="25"/>
      <c r="AD299" s="25"/>
      <c r="AE299" s="25"/>
      <c r="AF299" s="27"/>
      <c r="AG299" s="25"/>
      <c r="AH299" s="1"/>
      <c r="AI299" s="1"/>
      <c r="AJ299" s="1"/>
      <c r="AK299" s="1"/>
      <c r="AL299" s="1"/>
      <c r="AM299" s="1"/>
      <c r="AN299" s="1"/>
      <c r="AO299" s="23"/>
      <c r="AP299" s="25"/>
      <c r="AQ299" s="25"/>
      <c r="AR299" s="25"/>
      <c r="AS299" s="25"/>
      <c r="AT299" s="25"/>
      <c r="AU299" s="25"/>
      <c r="AV299" s="27"/>
      <c r="AW299" s="1"/>
      <c r="AX299" s="1"/>
      <c r="AY299" s="1"/>
      <c r="AZ299" s="1"/>
      <c r="BA299" s="1"/>
      <c r="BB299" s="1"/>
      <c r="BC299" s="1"/>
      <c r="BD299" s="1"/>
      <c r="BE299" s="23"/>
      <c r="BF299" s="25"/>
      <c r="BG299" s="25"/>
      <c r="BH299" s="25"/>
      <c r="BI299" s="25"/>
      <c r="BJ299" s="25"/>
      <c r="BK299" s="25"/>
      <c r="BL299" s="27"/>
    </row>
    <row r="300" spans="1:64" ht="15" x14ac:dyDescent="0.2">
      <c r="A300" s="5">
        <v>6</v>
      </c>
      <c r="B300" s="5">
        <v>20</v>
      </c>
      <c r="C300" s="5">
        <v>13</v>
      </c>
      <c r="D300" s="5">
        <v>16</v>
      </c>
      <c r="E300" s="10">
        <v>1</v>
      </c>
      <c r="F300" s="10">
        <v>5</v>
      </c>
      <c r="G300" s="10">
        <v>12</v>
      </c>
      <c r="H300" s="10">
        <v>7</v>
      </c>
      <c r="I300" s="23"/>
      <c r="J300" s="25"/>
      <c r="K300" s="25"/>
      <c r="L300" s="25"/>
      <c r="M300" s="25"/>
      <c r="N300" s="25"/>
      <c r="O300" s="25"/>
      <c r="P300" s="27"/>
      <c r="Q300" s="1"/>
      <c r="R300" s="1"/>
      <c r="S300" s="1"/>
      <c r="T300" s="1"/>
      <c r="U300" s="1"/>
      <c r="V300" s="1"/>
      <c r="W300" s="1"/>
      <c r="X300" s="1"/>
      <c r="Y300" s="23"/>
      <c r="Z300" s="25"/>
      <c r="AA300" s="25"/>
      <c r="AB300" s="25"/>
      <c r="AC300" s="25"/>
      <c r="AD300" s="25"/>
      <c r="AE300" s="25"/>
      <c r="AF300" s="27"/>
      <c r="AG300" s="25"/>
      <c r="AH300" s="1"/>
      <c r="AI300" s="1"/>
      <c r="AJ300" s="1"/>
      <c r="AK300" s="1"/>
      <c r="AL300" s="1"/>
      <c r="AM300" s="1"/>
      <c r="AN300" s="1"/>
      <c r="AO300" s="23"/>
      <c r="AP300" s="25"/>
      <c r="AQ300" s="25"/>
      <c r="AR300" s="25"/>
      <c r="AS300" s="25"/>
      <c r="AT300" s="25"/>
      <c r="AU300" s="25"/>
      <c r="AV300" s="27"/>
      <c r="AW300" s="1"/>
      <c r="AX300" s="1"/>
      <c r="AY300" s="1"/>
      <c r="AZ300" s="1"/>
      <c r="BA300" s="1"/>
      <c r="BB300" s="1"/>
      <c r="BC300" s="1"/>
      <c r="BD300" s="1"/>
      <c r="BE300" s="23"/>
      <c r="BF300" s="25"/>
      <c r="BG300" s="25"/>
      <c r="BH300" s="25"/>
      <c r="BI300" s="25"/>
      <c r="BJ300" s="25"/>
      <c r="BK300" s="25"/>
      <c r="BL300" s="26"/>
    </row>
    <row r="301" spans="1:64" ht="15" x14ac:dyDescent="0.2">
      <c r="A301" s="4">
        <v>9</v>
      </c>
      <c r="B301" s="4">
        <v>15</v>
      </c>
      <c r="C301" s="4">
        <v>11</v>
      </c>
      <c r="D301" s="4">
        <v>8</v>
      </c>
      <c r="E301" s="4">
        <v>14</v>
      </c>
      <c r="F301" s="4">
        <v>5</v>
      </c>
      <c r="G301" s="4">
        <v>8</v>
      </c>
      <c r="H301" s="4">
        <v>15</v>
      </c>
      <c r="I301" s="23"/>
      <c r="J301" s="25"/>
      <c r="K301" s="25"/>
      <c r="L301" s="25"/>
      <c r="M301" s="57"/>
      <c r="N301" s="25"/>
      <c r="O301" s="25"/>
      <c r="P301" s="27"/>
      <c r="Q301" s="24"/>
      <c r="T301" s="24"/>
      <c r="U301" s="58"/>
      <c r="V301" s="24"/>
      <c r="W301" s="24"/>
      <c r="X301" s="24"/>
      <c r="Y301" s="23"/>
      <c r="Z301" s="25"/>
      <c r="AA301" s="25"/>
      <c r="AB301" s="25"/>
      <c r="AC301" s="25"/>
      <c r="AD301" s="25"/>
      <c r="AE301" s="25"/>
      <c r="AF301" s="27"/>
      <c r="AG301" s="25"/>
      <c r="AH301" s="1"/>
      <c r="AI301" s="1"/>
      <c r="AJ301" s="1"/>
      <c r="AK301" s="1"/>
      <c r="AL301" s="1"/>
      <c r="AM301" s="1"/>
      <c r="AN301" s="1"/>
      <c r="AO301" s="23"/>
      <c r="AP301" s="25"/>
      <c r="AQ301" s="25"/>
      <c r="AR301" s="25"/>
      <c r="AS301" s="25"/>
      <c r="AT301" s="25"/>
      <c r="AU301" s="25"/>
      <c r="AV301" s="27"/>
      <c r="BA301" s="1"/>
      <c r="BB301" s="1"/>
      <c r="BC301" s="1"/>
      <c r="BD301" s="1"/>
      <c r="BE301" s="23"/>
      <c r="BF301" s="25"/>
      <c r="BG301" s="25"/>
      <c r="BH301" s="25"/>
      <c r="BI301" s="25"/>
      <c r="BJ301" s="25"/>
      <c r="BK301" s="25"/>
      <c r="BL301" s="27"/>
    </row>
    <row r="302" spans="1:64" ht="15" x14ac:dyDescent="0.2">
      <c r="A302" s="1"/>
      <c r="B302" s="1"/>
      <c r="C302" s="1"/>
      <c r="D302" s="25"/>
      <c r="E302" s="57"/>
      <c r="F302" s="25"/>
      <c r="G302" s="25"/>
      <c r="H302" s="25"/>
      <c r="I302" s="28"/>
      <c r="J302" s="24"/>
      <c r="K302" s="24"/>
      <c r="L302" s="24"/>
      <c r="M302" s="58"/>
      <c r="N302" s="24"/>
      <c r="O302" s="24"/>
      <c r="P302" s="26"/>
      <c r="Q302" s="24"/>
      <c r="T302" s="24"/>
      <c r="U302" s="58"/>
      <c r="V302" s="24"/>
      <c r="W302" s="24"/>
      <c r="X302" s="24"/>
      <c r="Y302" s="23"/>
      <c r="Z302" s="25"/>
      <c r="AA302" s="79"/>
      <c r="AB302" s="25"/>
      <c r="AC302" s="25"/>
      <c r="AD302" s="25"/>
      <c r="AE302" s="25"/>
      <c r="AF302" s="27"/>
      <c r="AG302" s="25"/>
      <c r="AH302" s="1"/>
      <c r="AI302" s="1"/>
      <c r="AJ302" s="25"/>
      <c r="AK302" s="57"/>
      <c r="AL302" s="25"/>
      <c r="AM302" s="25"/>
      <c r="AN302" s="25"/>
      <c r="AO302" s="23"/>
      <c r="AP302" s="25"/>
      <c r="AQ302" s="79"/>
      <c r="AR302" s="25"/>
      <c r="AS302" s="24"/>
      <c r="AT302" s="24"/>
      <c r="AU302" s="24"/>
      <c r="AV302" s="26"/>
      <c r="AY302" s="3"/>
      <c r="BA302" s="1"/>
      <c r="BB302" s="1"/>
      <c r="BC302" s="1"/>
      <c r="BD302" s="1"/>
      <c r="BE302" s="23"/>
      <c r="BF302" s="25"/>
      <c r="BG302" s="79"/>
      <c r="BH302" s="25"/>
      <c r="BI302" s="25"/>
      <c r="BJ302" s="25"/>
      <c r="BK302" s="25"/>
      <c r="BL302" s="27"/>
    </row>
    <row r="303" spans="1:64" ht="15" x14ac:dyDescent="0.2">
      <c r="A303" s="1"/>
      <c r="B303" s="1"/>
      <c r="C303" s="1"/>
      <c r="D303" s="25"/>
      <c r="E303" s="57"/>
      <c r="F303" s="25"/>
      <c r="G303" s="25"/>
      <c r="H303" s="25"/>
      <c r="I303" s="28"/>
      <c r="J303" s="24"/>
      <c r="K303" s="24"/>
      <c r="L303" s="24"/>
      <c r="M303" s="58"/>
      <c r="N303" s="24"/>
      <c r="O303" s="24"/>
      <c r="P303" s="26"/>
      <c r="Q303" s="24"/>
      <c r="R303" s="24"/>
      <c r="S303" s="24"/>
      <c r="T303" s="24"/>
      <c r="U303" s="58"/>
      <c r="V303" s="24"/>
      <c r="W303" s="24"/>
      <c r="X303" s="24"/>
      <c r="Y303" s="28"/>
      <c r="Z303" s="24"/>
      <c r="AA303" s="24"/>
      <c r="AB303" s="24"/>
      <c r="AC303" s="58"/>
      <c r="AD303" s="24"/>
      <c r="AE303" s="24"/>
      <c r="AF303" s="26"/>
      <c r="AG303" s="25"/>
      <c r="AH303" s="1"/>
      <c r="AI303" s="1"/>
      <c r="AJ303" s="25"/>
      <c r="AK303" s="57"/>
      <c r="AL303" s="25"/>
      <c r="AM303" s="25"/>
      <c r="AN303" s="25"/>
      <c r="AO303" s="28"/>
      <c r="AP303" s="24"/>
      <c r="AQ303" s="24"/>
      <c r="AR303" s="24"/>
      <c r="AS303" s="58"/>
      <c r="AT303" s="24"/>
      <c r="AU303" s="24"/>
      <c r="AV303" s="26"/>
      <c r="AW303" s="24"/>
      <c r="AX303" s="24"/>
      <c r="AY303" s="24"/>
      <c r="AZ303" s="24"/>
      <c r="BA303" s="58"/>
      <c r="BB303" s="24"/>
      <c r="BC303" s="24"/>
      <c r="BD303" s="24"/>
      <c r="BE303" s="28"/>
      <c r="BF303" s="24"/>
      <c r="BG303" s="24"/>
      <c r="BH303" s="24"/>
      <c r="BI303" s="58"/>
      <c r="BJ303" s="24"/>
      <c r="BK303" s="24"/>
      <c r="BL303" s="26"/>
    </row>
    <row r="304" spans="1:64" ht="15" x14ac:dyDescent="0.2">
      <c r="A304" s="28"/>
      <c r="B304" s="24"/>
      <c r="C304" s="24"/>
      <c r="D304" s="24"/>
      <c r="E304" s="58"/>
      <c r="F304" s="24"/>
      <c r="G304" s="24"/>
      <c r="H304" s="24"/>
      <c r="I304" s="28"/>
      <c r="J304" s="24"/>
      <c r="K304" s="24"/>
      <c r="L304" s="25" t="s">
        <v>10</v>
      </c>
      <c r="M304" s="58"/>
      <c r="N304" s="24"/>
      <c r="O304" s="24"/>
      <c r="P304" s="26"/>
      <c r="Q304" s="24"/>
      <c r="R304" s="24"/>
      <c r="S304" s="24"/>
      <c r="T304" s="25" t="s">
        <v>10</v>
      </c>
      <c r="U304" s="58"/>
      <c r="V304" s="24"/>
      <c r="W304" s="24"/>
      <c r="X304" s="24"/>
      <c r="Y304" s="28"/>
      <c r="Z304" s="24"/>
      <c r="AA304" s="24"/>
      <c r="AB304" s="25"/>
      <c r="AC304" s="58"/>
      <c r="AD304" s="24"/>
      <c r="AE304" s="24"/>
      <c r="AF304" s="26"/>
      <c r="AG304" s="24"/>
      <c r="AH304" s="24"/>
      <c r="AI304" s="24"/>
      <c r="AJ304" s="24"/>
      <c r="AK304" s="58"/>
      <c r="AL304" s="24"/>
      <c r="AM304" s="24"/>
      <c r="AN304" s="24"/>
      <c r="AO304" s="28"/>
      <c r="AP304" s="24"/>
      <c r="AQ304" s="24"/>
      <c r="AR304" s="25"/>
      <c r="AS304" s="58"/>
      <c r="AT304" s="24"/>
      <c r="AU304" s="24"/>
      <c r="AV304" s="26"/>
      <c r="AW304" s="24"/>
      <c r="AX304" s="24"/>
      <c r="AY304" s="24"/>
      <c r="AZ304" s="25"/>
      <c r="BA304" s="58"/>
      <c r="BB304" s="24"/>
      <c r="BC304" s="24"/>
      <c r="BD304" s="24"/>
      <c r="BE304" s="28"/>
      <c r="BF304" s="24"/>
      <c r="BG304" s="24"/>
      <c r="BH304" s="25"/>
      <c r="BI304" s="58"/>
      <c r="BJ304" s="24"/>
      <c r="BK304" s="24"/>
      <c r="BL304" s="26"/>
    </row>
    <row r="305" spans="1:64" ht="15" x14ac:dyDescent="0.2">
      <c r="A305" s="28"/>
      <c r="B305" s="24"/>
      <c r="C305" s="25" t="s">
        <v>11</v>
      </c>
      <c r="D305" s="24"/>
      <c r="E305" s="58"/>
      <c r="F305" s="24"/>
      <c r="G305" s="25" t="s">
        <v>11</v>
      </c>
      <c r="H305" s="24"/>
      <c r="I305" s="28"/>
      <c r="J305" s="24"/>
      <c r="K305" s="25" t="s">
        <v>11</v>
      </c>
      <c r="L305" s="24"/>
      <c r="M305" s="58"/>
      <c r="N305" s="24"/>
      <c r="O305" s="25" t="s">
        <v>11</v>
      </c>
      <c r="P305" s="26"/>
      <c r="Q305" s="24"/>
      <c r="R305" s="24"/>
      <c r="S305" s="25" t="s">
        <v>11</v>
      </c>
      <c r="T305" s="24"/>
      <c r="U305" s="58"/>
      <c r="V305" s="24"/>
      <c r="W305" s="25" t="s">
        <v>11</v>
      </c>
      <c r="X305" s="24"/>
      <c r="Y305" s="28"/>
      <c r="Z305" s="24"/>
      <c r="AA305" s="25"/>
      <c r="AB305" s="24"/>
      <c r="AC305" s="58"/>
      <c r="AD305" s="24"/>
      <c r="AE305" s="25"/>
      <c r="AF305" s="26"/>
      <c r="AG305" s="24"/>
      <c r="AH305" s="24"/>
      <c r="AI305" s="25"/>
      <c r="AJ305" s="24"/>
      <c r="AK305" s="58"/>
      <c r="AL305" s="24"/>
      <c r="AM305" s="25"/>
      <c r="AN305" s="24"/>
      <c r="AO305" s="28"/>
      <c r="AP305" s="24"/>
      <c r="AQ305" s="25"/>
      <c r="AR305" s="24"/>
      <c r="AS305" s="58"/>
      <c r="AT305" s="24"/>
      <c r="AU305" s="25"/>
      <c r="AV305" s="26"/>
      <c r="AW305" s="24"/>
      <c r="AX305" s="24"/>
      <c r="AY305" s="25"/>
      <c r="AZ305" s="24"/>
      <c r="BA305" s="58"/>
      <c r="BB305" s="24"/>
      <c r="BC305" s="25"/>
      <c r="BD305" s="24"/>
      <c r="BE305" s="28"/>
      <c r="BF305" s="24"/>
      <c r="BG305" s="25"/>
      <c r="BH305" s="24"/>
      <c r="BI305" s="58"/>
      <c r="BJ305" s="24"/>
      <c r="BK305" s="25"/>
      <c r="BL305" s="26"/>
    </row>
    <row r="306" spans="1:64" ht="15" x14ac:dyDescent="0.2">
      <c r="A306" s="29">
        <f>(B295-A295)/SUM(A295:B295)</f>
        <v>0.5</v>
      </c>
      <c r="B306" s="30">
        <f>(C295-D295)/SUM(C295:D295)</f>
        <v>5.2631578947368418E-2</v>
      </c>
      <c r="C306" s="30">
        <f t="shared" ref="C306:C311" si="77">AVERAGE(A306:B306)</f>
        <v>0.27631578947368418</v>
      </c>
      <c r="D306" s="24"/>
      <c r="E306" s="57">
        <f>(F295-E295)/SUM(E295:F295)</f>
        <v>0.5</v>
      </c>
      <c r="F306" s="25">
        <f>(G295-H295)/SUM(G295:H295)</f>
        <v>0.13043478260869565</v>
      </c>
      <c r="G306" s="25">
        <f t="shared" ref="G306:G311" si="78">AVERAGE(E306:F306)</f>
        <v>0.31521739130434784</v>
      </c>
      <c r="H306" s="24"/>
      <c r="I306" s="84">
        <f>(J295-I295)/SUM(I295:J295)</f>
        <v>-7.6923076923076927E-2</v>
      </c>
      <c r="J306" s="31">
        <f>(K295-L295)/SUM(K295:L295)</f>
        <v>0.38461538461538464</v>
      </c>
      <c r="K306" s="31">
        <f t="shared" ref="K306:K310" si="79">AVERAGE(I306:J306)</f>
        <v>0.15384615384615385</v>
      </c>
      <c r="L306" s="24"/>
      <c r="M306" s="57">
        <f>(N295-M295)/SUM(M295:N295)</f>
        <v>0.40740740740740738</v>
      </c>
      <c r="N306" s="25">
        <f>(O295-P295)/SUM(O295:P295)</f>
        <v>-0.30434782608695654</v>
      </c>
      <c r="O306" s="25">
        <f t="shared" ref="O306:O310" si="80">AVERAGE(M306:N306)</f>
        <v>5.1529790660225422E-2</v>
      </c>
      <c r="P306" s="26"/>
      <c r="Q306" s="30">
        <f>(R295-Q295)/SUM(Q295:R295)</f>
        <v>0.35714285714285715</v>
      </c>
      <c r="R306" s="30">
        <f>(S295-T295)/SUM(S295:T295)</f>
        <v>0.33333333333333331</v>
      </c>
      <c r="S306" s="30">
        <f t="shared" ref="S306:S309" si="81">AVERAGE(Q306:R306)</f>
        <v>0.34523809523809523</v>
      </c>
      <c r="T306" s="24"/>
      <c r="U306" s="57">
        <f>(V295-U295)/SUM(U295:V295)</f>
        <v>-0.13333333333333333</v>
      </c>
      <c r="V306" s="25">
        <f>(W295-X295)/SUM(W295:X295)</f>
        <v>-0.15384615384615385</v>
      </c>
      <c r="W306" s="25">
        <f t="shared" ref="W306:W309" si="82">AVERAGE(U306:V306)</f>
        <v>-0.14358974358974358</v>
      </c>
      <c r="X306" s="24"/>
      <c r="Y306" s="29"/>
      <c r="Z306" s="30"/>
      <c r="AA306" s="30"/>
      <c r="AB306" s="24"/>
      <c r="AC306" s="57"/>
      <c r="AD306" s="25"/>
      <c r="AE306" s="25"/>
      <c r="AF306" s="26"/>
      <c r="AG306" s="30"/>
      <c r="AH306" s="30"/>
      <c r="AI306" s="30"/>
      <c r="AJ306" s="24"/>
      <c r="AK306" s="57"/>
      <c r="AL306" s="25"/>
      <c r="AM306" s="25"/>
      <c r="AN306" s="24"/>
      <c r="AO306" s="29"/>
      <c r="AP306" s="30"/>
      <c r="AQ306" s="30"/>
      <c r="AR306" s="24"/>
      <c r="AS306" s="57"/>
      <c r="AT306" s="25"/>
      <c r="AU306" s="25"/>
      <c r="AV306" s="26"/>
      <c r="AW306" s="30"/>
      <c r="AX306" s="30"/>
      <c r="AY306" s="30"/>
      <c r="AZ306" s="24"/>
      <c r="BA306" s="57"/>
      <c r="BB306" s="25"/>
      <c r="BC306" s="25"/>
      <c r="BD306" s="24"/>
      <c r="BE306" s="29"/>
      <c r="BF306" s="30"/>
      <c r="BG306" s="30"/>
      <c r="BH306" s="24"/>
      <c r="BI306" s="57"/>
      <c r="BJ306" s="25"/>
      <c r="BK306" s="25"/>
      <c r="BL306" s="26"/>
    </row>
    <row r="307" spans="1:64" ht="15" x14ac:dyDescent="0.2">
      <c r="A307" s="23">
        <f>(B296-A296)/SUM(A296:B296)</f>
        <v>0.44444444444444442</v>
      </c>
      <c r="B307" s="25">
        <f>(C296-D296)/SUM(C296:D296)</f>
        <v>0.36</v>
      </c>
      <c r="C307" s="25">
        <f t="shared" si="77"/>
        <v>0.4022222222222222</v>
      </c>
      <c r="D307" s="24"/>
      <c r="E307" s="57">
        <f>(F296-E296)/SUM(E296:F296)</f>
        <v>0.36</v>
      </c>
      <c r="F307" s="25">
        <f>(G296-H296)/SUM(G296:H296)</f>
        <v>-0.13043478260869565</v>
      </c>
      <c r="G307" s="25">
        <f t="shared" si="78"/>
        <v>0.11478260869565217</v>
      </c>
      <c r="H307" s="24"/>
      <c r="I307" s="23">
        <f>(J296-I296)/SUM(I296:J296)</f>
        <v>0.61904761904761907</v>
      </c>
      <c r="J307" s="25">
        <f>(K296-L296)/SUM(K296:L296)</f>
        <v>0.41176470588235292</v>
      </c>
      <c r="K307" s="25">
        <f t="shared" si="79"/>
        <v>0.51540616246498594</v>
      </c>
      <c r="L307" s="24"/>
      <c r="M307" s="57">
        <f>(N296-M296)/SUM(M296:N296)</f>
        <v>-0.46666666666666667</v>
      </c>
      <c r="N307" s="25">
        <f>(O296-P296)/SUM(O296:P296)</f>
        <v>-0.12</v>
      </c>
      <c r="O307" s="25">
        <f t="shared" si="80"/>
        <v>-0.29333333333333333</v>
      </c>
      <c r="P307" s="26"/>
      <c r="Q307" s="25">
        <f>(R296-Q296)/SUM(Q296:R296)</f>
        <v>0.3</v>
      </c>
      <c r="R307" s="25">
        <f>(S296-T296)/SUM(S296:T296)</f>
        <v>0.46153846153846156</v>
      </c>
      <c r="S307" s="25">
        <f t="shared" si="81"/>
        <v>0.38076923076923075</v>
      </c>
      <c r="T307" s="24"/>
      <c r="U307" s="57">
        <f>(V296-U296)/SUM(U296:V296)</f>
        <v>8.3333333333333329E-2</v>
      </c>
      <c r="V307" s="25">
        <f>(W296-X296)/SUM(W296:X296)</f>
        <v>-0.1</v>
      </c>
      <c r="W307" s="25">
        <f t="shared" si="82"/>
        <v>-8.3333333333333384E-3</v>
      </c>
      <c r="X307" s="24"/>
      <c r="Y307" s="23"/>
      <c r="Z307" s="25"/>
      <c r="AA307" s="25"/>
      <c r="AB307" s="24"/>
      <c r="AC307" s="57"/>
      <c r="AD307" s="25"/>
      <c r="AE307" s="25"/>
      <c r="AF307" s="26"/>
      <c r="AG307" s="25"/>
      <c r="AH307" s="25"/>
      <c r="AI307" s="25"/>
      <c r="AJ307" s="24"/>
      <c r="AK307" s="57"/>
      <c r="AL307" s="25"/>
      <c r="AM307" s="25"/>
      <c r="AN307" s="24"/>
      <c r="AO307" s="23"/>
      <c r="AP307" s="25"/>
      <c r="AQ307" s="25"/>
      <c r="AR307" s="24"/>
      <c r="AS307" s="57"/>
      <c r="AT307" s="25"/>
      <c r="AU307" s="25"/>
      <c r="AV307" s="26"/>
      <c r="AW307" s="25"/>
      <c r="AX307" s="25"/>
      <c r="AY307" s="25"/>
      <c r="AZ307" s="24"/>
      <c r="BA307" s="57"/>
      <c r="BB307" s="25"/>
      <c r="BC307" s="25"/>
      <c r="BD307" s="24"/>
      <c r="BE307" s="23"/>
      <c r="BF307" s="25"/>
      <c r="BG307" s="25"/>
      <c r="BH307" s="24"/>
      <c r="BI307" s="57"/>
      <c r="BJ307" s="25"/>
      <c r="BK307" s="25"/>
      <c r="BL307" s="26"/>
    </row>
    <row r="308" spans="1:64" ht="15" x14ac:dyDescent="0.2">
      <c r="A308" s="23">
        <f>(B297-A297)/SUM(A297:B297)</f>
        <v>0</v>
      </c>
      <c r="B308" s="25">
        <f>(C297-D297)/SUM(C297:D297)</f>
        <v>0.36363636363636365</v>
      </c>
      <c r="C308" s="25">
        <f t="shared" si="77"/>
        <v>0.18181818181818182</v>
      </c>
      <c r="D308" s="24"/>
      <c r="E308" s="59">
        <f>(F297-E297)/SUM(E297:F297)</f>
        <v>-0.2</v>
      </c>
      <c r="F308" s="30">
        <f>(G297-H297)/SUM(G297:H297)</f>
        <v>0.33333333333333331</v>
      </c>
      <c r="G308" s="30">
        <f t="shared" si="78"/>
        <v>6.6666666666666652E-2</v>
      </c>
      <c r="H308" s="24"/>
      <c r="I308" s="23">
        <f>(J297-I297)/SUM(I297:J297)</f>
        <v>0.15384615384615385</v>
      </c>
      <c r="J308" s="25">
        <f>(K297-L297)/SUM(K297:L297)</f>
        <v>0.15384615384615385</v>
      </c>
      <c r="K308" s="25">
        <f t="shared" si="79"/>
        <v>0.15384615384615385</v>
      </c>
      <c r="L308" s="24"/>
      <c r="M308" s="59">
        <f>(N297-M297)/SUM(M297:N297)</f>
        <v>-0.25</v>
      </c>
      <c r="N308" s="30">
        <f>(O297-P297)/SUM(O297:P297)</f>
        <v>-0.33333333333333331</v>
      </c>
      <c r="O308" s="30">
        <f t="shared" si="80"/>
        <v>-0.29166666666666663</v>
      </c>
      <c r="P308" s="26"/>
      <c r="Q308" s="25">
        <f>(R297-Q297)/SUM(Q297:R297)</f>
        <v>0.29411764705882354</v>
      </c>
      <c r="R308" s="25">
        <f>(S297-T297)/SUM(S297:T297)</f>
        <v>0.42857142857142855</v>
      </c>
      <c r="S308" s="25">
        <f t="shared" si="81"/>
        <v>0.36134453781512604</v>
      </c>
      <c r="T308" s="24"/>
      <c r="U308" s="59">
        <f>(V297-U297)/SUM(U297:V297)</f>
        <v>-0.23076923076923078</v>
      </c>
      <c r="V308" s="30">
        <f>(W297-X297)/SUM(W297:X297)</f>
        <v>0.04</v>
      </c>
      <c r="W308" s="30">
        <f t="shared" si="82"/>
        <v>-9.5384615384615387E-2</v>
      </c>
      <c r="X308" s="24"/>
      <c r="Y308" s="23"/>
      <c r="Z308" s="25"/>
      <c r="AA308" s="25"/>
      <c r="AB308" s="24"/>
      <c r="AC308" s="59"/>
      <c r="AD308" s="30"/>
      <c r="AE308" s="30"/>
      <c r="AF308" s="26"/>
      <c r="AG308" s="25"/>
      <c r="AH308" s="25"/>
      <c r="AI308" s="25"/>
      <c r="AJ308" s="24"/>
      <c r="AK308" s="59"/>
      <c r="AL308" s="30"/>
      <c r="AM308" s="30"/>
      <c r="AN308" s="24"/>
      <c r="AO308" s="23"/>
      <c r="AP308" s="25"/>
      <c r="AQ308" s="25"/>
      <c r="AR308" s="24"/>
      <c r="AS308" s="59"/>
      <c r="AT308" s="30"/>
      <c r="AU308" s="30"/>
      <c r="AV308" s="26"/>
      <c r="AW308" s="25"/>
      <c r="AX308" s="25"/>
      <c r="AY308" s="25"/>
      <c r="AZ308" s="24"/>
      <c r="BA308" s="59"/>
      <c r="BB308" s="30"/>
      <c r="BC308" s="30"/>
      <c r="BD308" s="24"/>
      <c r="BE308" s="23"/>
      <c r="BF308" s="25"/>
      <c r="BG308" s="25"/>
      <c r="BH308" s="24"/>
      <c r="BI308" s="59"/>
      <c r="BJ308" s="30"/>
      <c r="BK308" s="30"/>
      <c r="BL308" s="26"/>
    </row>
    <row r="309" spans="1:64" ht="15" x14ac:dyDescent="0.2">
      <c r="A309" s="23">
        <f t="shared" ref="A309:A312" si="83">(B298-A298)/SUM(A298:B298)</f>
        <v>0.42857142857142855</v>
      </c>
      <c r="B309" s="25">
        <f t="shared" ref="B309:B311" si="84">(C298-D298)/SUM(C298:D298)</f>
        <v>-4.3478260869565216E-2</v>
      </c>
      <c r="C309" s="25">
        <f t="shared" si="77"/>
        <v>0.19254658385093165</v>
      </c>
      <c r="D309" s="24"/>
      <c r="E309" s="59">
        <f t="shared" ref="E309:E312" si="85">(F298-E298)/SUM(E298:F298)</f>
        <v>0.7142857142857143</v>
      </c>
      <c r="F309" s="30">
        <f t="shared" ref="F309:F311" si="86">(G298-H298)/SUM(G298:H298)</f>
        <v>-9.0909090909090912E-2</v>
      </c>
      <c r="G309" s="30">
        <f t="shared" si="78"/>
        <v>0.31168831168831168</v>
      </c>
      <c r="H309" s="24"/>
      <c r="I309" s="23">
        <f>(J298-I298)/SUM(I298:J298)</f>
        <v>0.44</v>
      </c>
      <c r="J309" s="25">
        <f>(K298-L298)/SUM(K298:L298)</f>
        <v>-0.17241379310344829</v>
      </c>
      <c r="K309" s="25">
        <f t="shared" si="79"/>
        <v>0.13379310344827586</v>
      </c>
      <c r="L309" s="24"/>
      <c r="M309" s="59">
        <f>(N298-M298)/SUM(M298:N298)</f>
        <v>-0.21739130434782608</v>
      </c>
      <c r="N309" s="30">
        <f>(O298-P298)/SUM(O298:P298)</f>
        <v>7.6923076923076927E-2</v>
      </c>
      <c r="O309" s="30">
        <f t="shared" si="80"/>
        <v>-7.0234113712374577E-2</v>
      </c>
      <c r="P309" s="26"/>
      <c r="Q309" s="25">
        <f>(R298-Q298)/SUM(Q298:R298)</f>
        <v>0.26315789473684209</v>
      </c>
      <c r="R309" s="25">
        <f>(S298-T298)/SUM(S298:T298)</f>
        <v>-0.04</v>
      </c>
      <c r="S309" s="25">
        <f t="shared" si="81"/>
        <v>0.11157894736842104</v>
      </c>
      <c r="T309" s="24"/>
      <c r="U309" s="59">
        <f>(V298-U298)/SUM(U298:V298)</f>
        <v>-0.21739130434782608</v>
      </c>
      <c r="V309" s="30">
        <f>(W298-X298)/SUM(W298:X298)</f>
        <v>-0.1111111111111111</v>
      </c>
      <c r="W309" s="30">
        <f t="shared" si="82"/>
        <v>-0.16425120772946861</v>
      </c>
      <c r="X309" s="24"/>
      <c r="Y309" s="23"/>
      <c r="Z309" s="25"/>
      <c r="AA309" s="25"/>
      <c r="AB309" s="24"/>
      <c r="AC309" s="59"/>
      <c r="AD309" s="30"/>
      <c r="AE309" s="30"/>
      <c r="AF309" s="26"/>
      <c r="AG309" s="25"/>
      <c r="AH309" s="25"/>
      <c r="AI309" s="25"/>
      <c r="AJ309" s="24"/>
      <c r="AK309" s="59"/>
      <c r="AL309" s="30"/>
      <c r="AM309" s="30"/>
      <c r="AN309" s="24"/>
      <c r="AO309" s="23"/>
      <c r="AP309" s="25"/>
      <c r="AQ309" s="25"/>
      <c r="AR309" s="24"/>
      <c r="AS309" s="59"/>
      <c r="AT309" s="30"/>
      <c r="AU309" s="30"/>
      <c r="AV309" s="26"/>
      <c r="AW309" s="25"/>
      <c r="AX309" s="25"/>
      <c r="AY309" s="25"/>
      <c r="AZ309" s="24"/>
      <c r="BA309" s="59"/>
      <c r="BB309" s="30"/>
      <c r="BC309" s="30"/>
      <c r="BD309" s="24"/>
      <c r="BE309" s="23"/>
      <c r="BF309" s="25"/>
      <c r="BG309" s="25"/>
      <c r="BH309" s="24"/>
      <c r="BI309" s="59"/>
      <c r="BJ309" s="30"/>
      <c r="BK309" s="30"/>
      <c r="BL309" s="26"/>
    </row>
    <row r="310" spans="1:64" ht="15" x14ac:dyDescent="0.2">
      <c r="A310" s="23">
        <f t="shared" si="83"/>
        <v>0.8571428571428571</v>
      </c>
      <c r="B310" s="25">
        <f t="shared" si="84"/>
        <v>9.0909090909090912E-2</v>
      </c>
      <c r="C310" s="25">
        <f t="shared" si="77"/>
        <v>0.47402597402597402</v>
      </c>
      <c r="D310" s="24"/>
      <c r="E310" s="59">
        <f t="shared" si="85"/>
        <v>0.33333333333333331</v>
      </c>
      <c r="F310" s="30">
        <f t="shared" si="86"/>
        <v>-0.16666666666666666</v>
      </c>
      <c r="G310" s="30">
        <f t="shared" si="78"/>
        <v>8.3333333333333329E-2</v>
      </c>
      <c r="H310" s="24"/>
      <c r="I310" s="23">
        <f>(J299-I299)/SUM(I299:J299)</f>
        <v>-0.1111111111111111</v>
      </c>
      <c r="J310" s="25">
        <f>(K299-L299)/SUM(K299:L299)</f>
        <v>0.12</v>
      </c>
      <c r="K310" s="25">
        <f t="shared" si="79"/>
        <v>4.4444444444444453E-3</v>
      </c>
      <c r="L310" s="24"/>
      <c r="M310" s="59">
        <f>(N299-M299)/SUM(M299:N299)</f>
        <v>0.51724137931034486</v>
      </c>
      <c r="N310" s="30">
        <f>(O299-P299)/SUM(O299:P299)</f>
        <v>0.41176470588235292</v>
      </c>
      <c r="O310" s="30">
        <f t="shared" si="80"/>
        <v>0.46450304259634889</v>
      </c>
      <c r="P310" s="26"/>
      <c r="Q310" s="25"/>
      <c r="R310" s="25"/>
      <c r="S310" s="25"/>
      <c r="T310" s="24"/>
      <c r="U310" s="59"/>
      <c r="V310" s="30"/>
      <c r="W310" s="30"/>
      <c r="X310" s="24"/>
      <c r="Y310" s="23"/>
      <c r="Z310" s="25"/>
      <c r="AA310" s="25"/>
      <c r="AB310" s="24"/>
      <c r="AC310" s="59"/>
      <c r="AD310" s="30"/>
      <c r="AE310" s="30"/>
      <c r="AF310" s="26"/>
      <c r="AG310" s="25"/>
      <c r="AH310" s="25"/>
      <c r="AI310" s="25"/>
      <c r="AJ310" s="24"/>
      <c r="AK310" s="59"/>
      <c r="AL310" s="30"/>
      <c r="AM310" s="30"/>
      <c r="AN310" s="24"/>
      <c r="AO310" s="23"/>
      <c r="AP310" s="25"/>
      <c r="AQ310" s="25"/>
      <c r="AR310" s="24"/>
      <c r="AS310" s="59"/>
      <c r="AT310" s="30"/>
      <c r="AU310" s="30"/>
      <c r="AV310" s="26"/>
      <c r="AW310" s="25"/>
      <c r="AX310" s="25"/>
      <c r="AY310" s="25"/>
      <c r="AZ310" s="24"/>
      <c r="BA310" s="59"/>
      <c r="BB310" s="30"/>
      <c r="BC310" s="30"/>
      <c r="BD310" s="24"/>
      <c r="BE310" s="23"/>
      <c r="BF310" s="25"/>
      <c r="BG310" s="25"/>
      <c r="BH310" s="24"/>
      <c r="BI310" s="59"/>
      <c r="BJ310" s="30"/>
      <c r="BK310" s="30"/>
      <c r="BL310" s="26"/>
    </row>
    <row r="311" spans="1:64" ht="15" x14ac:dyDescent="0.2">
      <c r="A311" s="23">
        <f t="shared" si="83"/>
        <v>0.53846153846153844</v>
      </c>
      <c r="B311" s="25">
        <f t="shared" si="84"/>
        <v>-0.10344827586206896</v>
      </c>
      <c r="C311" s="25">
        <f t="shared" si="77"/>
        <v>0.21750663129973474</v>
      </c>
      <c r="D311" s="24"/>
      <c r="E311" s="60">
        <f t="shared" si="85"/>
        <v>0.66666666666666663</v>
      </c>
      <c r="F311" s="31">
        <f t="shared" si="86"/>
        <v>0.26315789473684209</v>
      </c>
      <c r="G311" s="31">
        <f t="shared" si="78"/>
        <v>0.46491228070175439</v>
      </c>
      <c r="H311" s="24"/>
      <c r="I311" s="23"/>
      <c r="J311" s="25"/>
      <c r="K311" s="25"/>
      <c r="L311" s="24"/>
      <c r="M311" s="59"/>
      <c r="N311" s="30"/>
      <c r="O311" s="30"/>
      <c r="P311" s="26"/>
      <c r="Q311" s="25"/>
      <c r="R311" s="25"/>
      <c r="S311" s="25"/>
      <c r="T311" s="24"/>
      <c r="U311" s="59"/>
      <c r="V311" s="30"/>
      <c r="W311" s="30"/>
      <c r="X311" s="24"/>
      <c r="Y311" s="23"/>
      <c r="Z311" s="25"/>
      <c r="AA311" s="25"/>
      <c r="AB311" s="24"/>
      <c r="AC311" s="59"/>
      <c r="AD311" s="30"/>
      <c r="AE311" s="30"/>
      <c r="AF311" s="26"/>
      <c r="AG311" s="25"/>
      <c r="AH311" s="25"/>
      <c r="AI311" s="25"/>
      <c r="AJ311" s="24"/>
      <c r="AK311" s="59"/>
      <c r="AL311" s="30"/>
      <c r="AM311" s="30"/>
      <c r="AN311" s="24"/>
      <c r="AO311" s="23"/>
      <c r="AP311" s="25"/>
      <c r="AQ311" s="25"/>
      <c r="AR311" s="24"/>
      <c r="AS311" s="59"/>
      <c r="AT311" s="30"/>
      <c r="AU311" s="30"/>
      <c r="AV311" s="26"/>
      <c r="AW311" s="25"/>
      <c r="AX311" s="25"/>
      <c r="AY311" s="25"/>
      <c r="AZ311" s="24"/>
      <c r="BA311" s="59"/>
      <c r="BB311" s="30"/>
      <c r="BC311" s="30"/>
      <c r="BD311" s="24"/>
      <c r="BE311" s="23"/>
      <c r="BF311" s="25"/>
      <c r="BG311" s="25"/>
      <c r="BH311" s="24"/>
      <c r="BI311" s="59"/>
      <c r="BJ311" s="30"/>
      <c r="BK311" s="30"/>
      <c r="BL311" s="26"/>
    </row>
    <row r="312" spans="1:64" ht="15" x14ac:dyDescent="0.2">
      <c r="A312" s="23">
        <f t="shared" si="83"/>
        <v>0.25</v>
      </c>
      <c r="B312" s="25">
        <f t="shared" ref="B312" si="87">(C301-D301)/SUM(C301:D301)</f>
        <v>0.15789473684210525</v>
      </c>
      <c r="C312" s="25">
        <f t="shared" ref="C312" si="88">AVERAGE(A312:B312)</f>
        <v>0.20394736842105263</v>
      </c>
      <c r="D312" s="24"/>
      <c r="E312" s="59">
        <f t="shared" si="85"/>
        <v>-0.47368421052631576</v>
      </c>
      <c r="F312" s="30">
        <f t="shared" ref="F312" si="89">(G301-H301)/SUM(G301:H301)</f>
        <v>-0.30434782608695654</v>
      </c>
      <c r="G312" s="30">
        <f t="shared" ref="G312" si="90">AVERAGE(E312:F312)</f>
        <v>-0.38901601830663612</v>
      </c>
      <c r="H312" s="24"/>
      <c r="I312" s="23"/>
      <c r="J312" s="25"/>
      <c r="K312" s="25"/>
      <c r="L312" s="24"/>
      <c r="M312" s="59"/>
      <c r="N312" s="30"/>
      <c r="O312" s="30"/>
      <c r="P312" s="26"/>
      <c r="Q312" s="25"/>
      <c r="R312" s="25"/>
      <c r="S312" s="25"/>
      <c r="T312" s="24"/>
      <c r="U312" s="59"/>
      <c r="V312" s="30"/>
      <c r="W312" s="30"/>
      <c r="X312" s="24"/>
      <c r="Y312" s="23"/>
      <c r="Z312" s="25"/>
      <c r="AA312" s="25"/>
      <c r="AB312" s="24"/>
      <c r="AC312" s="59"/>
      <c r="AD312" s="30"/>
      <c r="AE312" s="30"/>
      <c r="AF312" s="26"/>
      <c r="AG312" s="25"/>
      <c r="AH312" s="25"/>
      <c r="AI312" s="25"/>
      <c r="AJ312" s="24"/>
      <c r="AK312" s="59"/>
      <c r="AL312" s="30"/>
      <c r="AM312" s="30"/>
      <c r="AN312" s="24"/>
      <c r="AO312" s="23"/>
      <c r="AP312" s="25"/>
      <c r="AQ312" s="25"/>
      <c r="AR312" s="24"/>
      <c r="AS312" s="59"/>
      <c r="AT312" s="30"/>
      <c r="AU312" s="30"/>
      <c r="AV312" s="26"/>
      <c r="AW312" s="25"/>
      <c r="AX312" s="25"/>
      <c r="AY312" s="25"/>
      <c r="AZ312" s="24"/>
      <c r="BA312" s="59"/>
      <c r="BB312" s="30"/>
      <c r="BC312" s="30"/>
      <c r="BD312" s="24"/>
      <c r="BE312" s="23"/>
      <c r="BF312" s="25"/>
      <c r="BG312" s="25"/>
      <c r="BH312" s="24"/>
      <c r="BI312" s="59"/>
      <c r="BJ312" s="30"/>
      <c r="BK312" s="30"/>
      <c r="BL312" s="26"/>
    </row>
    <row r="313" spans="1:64" ht="15" x14ac:dyDescent="0.2">
      <c r="A313" s="23"/>
      <c r="B313" s="25"/>
      <c r="C313" s="25"/>
      <c r="D313" s="24"/>
      <c r="E313" s="59"/>
      <c r="F313" s="30"/>
      <c r="G313" s="30"/>
      <c r="H313" s="24"/>
      <c r="I313" s="23"/>
      <c r="J313" s="25"/>
      <c r="K313" s="25"/>
      <c r="L313" s="24"/>
      <c r="M313" s="59"/>
      <c r="N313" s="30"/>
      <c r="O313" s="30"/>
      <c r="P313" s="26"/>
      <c r="Q313" s="25"/>
      <c r="R313" s="25"/>
      <c r="S313" s="25"/>
      <c r="T313" s="24"/>
      <c r="U313" s="59"/>
      <c r="V313" s="30"/>
      <c r="W313" s="30"/>
      <c r="X313" s="24"/>
      <c r="Y313" s="23"/>
      <c r="Z313" s="25"/>
      <c r="AA313" s="25"/>
      <c r="AB313" s="24"/>
      <c r="AC313" s="59"/>
      <c r="AD313" s="30"/>
      <c r="AE313" s="30"/>
      <c r="AF313" s="26"/>
      <c r="AG313" s="25"/>
      <c r="AH313" s="25"/>
      <c r="AI313" s="25"/>
      <c r="AJ313" s="24"/>
      <c r="AK313" s="59"/>
      <c r="AL313" s="30"/>
      <c r="AM313" s="30"/>
      <c r="AN313" s="24"/>
      <c r="AO313" s="23"/>
      <c r="AP313" s="25"/>
      <c r="AQ313" s="25"/>
      <c r="AR313" s="24"/>
      <c r="AS313" s="59"/>
      <c r="AT313" s="30"/>
      <c r="AU313" s="30"/>
      <c r="AV313" s="26"/>
      <c r="AW313" s="25"/>
      <c r="AX313" s="25"/>
      <c r="AY313" s="25"/>
      <c r="AZ313" s="24"/>
      <c r="BA313" s="59"/>
      <c r="BB313" s="30"/>
      <c r="BC313" s="30"/>
      <c r="BD313" s="24"/>
      <c r="BE313" s="23"/>
      <c r="BF313" s="25"/>
      <c r="BG313" s="25"/>
      <c r="BH313" s="24"/>
      <c r="BI313" s="59"/>
      <c r="BJ313" s="30"/>
      <c r="BK313" s="30"/>
      <c r="BL313" s="26"/>
    </row>
    <row r="314" spans="1:64" ht="15" x14ac:dyDescent="0.2">
      <c r="A314" s="23"/>
      <c r="B314" s="25"/>
      <c r="C314" s="25"/>
      <c r="D314" s="24"/>
      <c r="E314" s="59"/>
      <c r="F314" s="30"/>
      <c r="G314" s="30"/>
      <c r="H314" s="128"/>
      <c r="I314" s="23"/>
      <c r="J314" s="25"/>
      <c r="K314" s="25"/>
      <c r="L314" s="24"/>
      <c r="M314" s="59"/>
      <c r="N314" s="30"/>
      <c r="O314" s="30"/>
      <c r="P314" s="126"/>
      <c r="Q314" s="25"/>
      <c r="R314" s="25"/>
      <c r="S314" s="25"/>
      <c r="T314" s="24"/>
      <c r="U314" s="59"/>
      <c r="V314" s="30"/>
      <c r="W314" s="30"/>
      <c r="X314" s="24"/>
      <c r="Y314" s="23"/>
      <c r="Z314" s="25"/>
      <c r="AA314" s="25"/>
      <c r="AB314" s="24"/>
      <c r="AC314" s="59"/>
      <c r="AD314" s="30"/>
      <c r="AE314" s="30"/>
      <c r="AF314" s="26"/>
      <c r="AG314" s="25"/>
      <c r="AH314" s="25"/>
      <c r="AI314" s="25"/>
      <c r="AJ314" s="24"/>
      <c r="AK314" s="59"/>
      <c r="AL314" s="30"/>
      <c r="AM314" s="30"/>
      <c r="AN314" s="24"/>
      <c r="AO314" s="23"/>
      <c r="AP314" s="25"/>
      <c r="AQ314" s="25"/>
      <c r="AR314" s="24"/>
      <c r="AS314" s="59"/>
      <c r="AT314" s="30"/>
      <c r="AU314" s="30"/>
      <c r="AV314" s="26"/>
      <c r="AW314" s="25"/>
      <c r="AX314" s="25"/>
      <c r="AY314" s="25"/>
      <c r="AZ314" s="24"/>
      <c r="BA314" s="59"/>
      <c r="BB314" s="30"/>
      <c r="BC314" s="30"/>
      <c r="BD314" s="24"/>
      <c r="BE314" s="23"/>
      <c r="BF314" s="25"/>
      <c r="BG314" s="25"/>
      <c r="BH314" s="24"/>
      <c r="BI314" s="59"/>
      <c r="BJ314" s="30"/>
      <c r="BK314" s="30"/>
      <c r="BL314" s="26"/>
    </row>
    <row r="315" spans="1:64" ht="15" customHeight="1" x14ac:dyDescent="0.2">
      <c r="A315" s="23"/>
      <c r="B315" s="25"/>
      <c r="C315" s="25"/>
      <c r="D315" s="24"/>
      <c r="E315" s="59"/>
      <c r="F315" s="30"/>
      <c r="G315" s="30"/>
      <c r="H315" s="128"/>
      <c r="I315" s="23"/>
      <c r="J315" s="25"/>
      <c r="K315" s="25"/>
      <c r="L315" s="24"/>
      <c r="M315" s="59"/>
      <c r="N315" s="30"/>
      <c r="O315" s="30"/>
      <c r="P315" s="126"/>
      <c r="Q315" s="24"/>
      <c r="R315" s="24"/>
      <c r="S315" s="24"/>
      <c r="T315" s="24"/>
      <c r="U315" s="59"/>
      <c r="V315" s="30"/>
      <c r="W315" s="30"/>
      <c r="X315" s="24"/>
      <c r="Y315" s="28"/>
      <c r="Z315" s="24"/>
      <c r="AA315" s="24"/>
      <c r="AB315" s="24"/>
      <c r="AC315" s="59"/>
      <c r="AD315" s="30"/>
      <c r="AE315" s="30"/>
      <c r="AF315" s="26"/>
      <c r="AG315" s="25"/>
      <c r="AH315" s="25"/>
      <c r="AI315" s="25"/>
      <c r="AJ315" s="24"/>
      <c r="AK315" s="59"/>
      <c r="AL315" s="30"/>
      <c r="AM315" s="30"/>
      <c r="AN315" s="24"/>
      <c r="AO315" s="23"/>
      <c r="AP315" s="25"/>
      <c r="AQ315" s="25"/>
      <c r="AR315" s="24"/>
      <c r="AS315" s="59"/>
      <c r="AT315" s="30"/>
      <c r="AU315" s="30"/>
      <c r="AV315" s="26"/>
      <c r="AW315" s="24"/>
      <c r="AX315" s="24"/>
      <c r="AY315" s="24"/>
      <c r="AZ315" s="24"/>
      <c r="BA315" s="59"/>
      <c r="BB315" s="30"/>
      <c r="BC315" s="30"/>
      <c r="BD315" s="24"/>
      <c r="BE315" s="28"/>
      <c r="BF315" s="24"/>
      <c r="BG315" s="24"/>
      <c r="BH315" s="24"/>
      <c r="BI315" s="59"/>
      <c r="BJ315" s="30"/>
      <c r="BK315" s="30"/>
      <c r="BL315" s="26"/>
    </row>
    <row r="316" spans="1:64" ht="15" x14ac:dyDescent="0.2">
      <c r="A316" s="28"/>
      <c r="B316" s="24"/>
      <c r="C316" s="24"/>
      <c r="D316" s="24"/>
      <c r="E316" s="58"/>
      <c r="F316" s="24"/>
      <c r="G316" s="24"/>
      <c r="H316" s="128"/>
      <c r="I316" s="28"/>
      <c r="J316" s="24"/>
      <c r="K316" s="24"/>
      <c r="L316" s="24"/>
      <c r="M316" s="58"/>
      <c r="N316" s="24"/>
      <c r="O316" s="24"/>
      <c r="P316" s="126"/>
      <c r="Q316" s="24"/>
      <c r="R316" s="24"/>
      <c r="S316" s="24"/>
      <c r="T316" s="24"/>
      <c r="U316" s="58"/>
      <c r="V316" s="24"/>
      <c r="W316" s="24"/>
      <c r="X316" s="25" t="s">
        <v>12</v>
      </c>
      <c r="Y316" s="28"/>
      <c r="Z316" s="24"/>
      <c r="AA316" s="24"/>
      <c r="AB316" s="24"/>
      <c r="AC316" s="58"/>
      <c r="AD316" s="24"/>
      <c r="AE316" s="24"/>
      <c r="AF316" s="27"/>
      <c r="AG316" s="24"/>
      <c r="AH316" s="24"/>
      <c r="AI316" s="24"/>
      <c r="AJ316" s="24"/>
      <c r="AK316" s="58"/>
      <c r="AL316" s="24"/>
      <c r="AM316" s="24"/>
      <c r="AN316" s="25"/>
      <c r="AO316" s="28"/>
      <c r="AP316" s="24"/>
      <c r="AQ316" s="24"/>
      <c r="AR316" s="24"/>
      <c r="AS316" s="58"/>
      <c r="AT316" s="24"/>
      <c r="AU316" s="24"/>
      <c r="AV316" s="26"/>
      <c r="AW316" s="24"/>
      <c r="AX316" s="24"/>
      <c r="AY316" s="24"/>
      <c r="AZ316" s="24"/>
      <c r="BA316" s="58"/>
      <c r="BB316" s="24"/>
      <c r="BC316" s="24"/>
      <c r="BD316" s="25"/>
      <c r="BE316" s="28"/>
      <c r="BF316" s="24"/>
      <c r="BG316" s="24"/>
      <c r="BH316" s="24"/>
      <c r="BI316" s="58"/>
      <c r="BJ316" s="24"/>
      <c r="BK316" s="24"/>
      <c r="BL316" s="27"/>
    </row>
    <row r="317" spans="1:64" ht="15" x14ac:dyDescent="0.2">
      <c r="A317" s="28"/>
      <c r="B317" s="30" t="s">
        <v>55</v>
      </c>
      <c r="C317" s="2">
        <f>AVERAGE(C306:C316)</f>
        <v>0.27834039301596875</v>
      </c>
      <c r="D317" s="24"/>
      <c r="E317" s="57" t="s">
        <v>13</v>
      </c>
      <c r="F317" s="30" t="s">
        <v>55</v>
      </c>
      <c r="G317" s="85">
        <f>AVERAGE(G306:G310,G312)</f>
        <v>8.3778715563612605E-2</v>
      </c>
      <c r="H317" s="128"/>
      <c r="I317" s="28"/>
      <c r="J317" s="30" t="s">
        <v>55</v>
      </c>
      <c r="K317" s="85">
        <f>AVERAGE(K307:K316)</f>
        <v>0.20187246605096504</v>
      </c>
      <c r="L317" s="24"/>
      <c r="M317" s="57" t="s">
        <v>13</v>
      </c>
      <c r="N317" s="30" t="s">
        <v>55</v>
      </c>
      <c r="O317" s="2">
        <f>AVERAGE(O306:O316)</f>
        <v>-2.7840256091160032E-2</v>
      </c>
      <c r="P317" s="126"/>
      <c r="Q317" s="24"/>
      <c r="R317" s="30" t="s">
        <v>55</v>
      </c>
      <c r="S317" s="2">
        <f>AVERAGE(S306:S316)</f>
        <v>0.29973270279771824</v>
      </c>
      <c r="T317" s="24"/>
      <c r="U317" s="57" t="s">
        <v>13</v>
      </c>
      <c r="V317" s="30" t="s">
        <v>55</v>
      </c>
      <c r="W317" s="2">
        <f>AVERAGE(W306:W316)</f>
        <v>-0.10288972500929022</v>
      </c>
      <c r="X317" s="24"/>
      <c r="Y317" s="28"/>
      <c r="Z317" s="30"/>
      <c r="AA317" s="30"/>
      <c r="AB317" s="24"/>
      <c r="AC317" s="57"/>
      <c r="AD317" s="30"/>
      <c r="AE317" s="30"/>
      <c r="AF317" s="26"/>
      <c r="AG317" s="24"/>
      <c r="AH317" s="30"/>
      <c r="AI317" s="30"/>
      <c r="AJ317" s="24"/>
      <c r="AK317" s="57"/>
      <c r="AL317" s="30"/>
      <c r="AM317" s="30"/>
      <c r="AN317" s="24"/>
      <c r="AO317" s="28"/>
      <c r="AP317" s="30"/>
      <c r="AQ317" s="30"/>
      <c r="AR317" s="24"/>
      <c r="AS317" s="57"/>
      <c r="AT317" s="30"/>
      <c r="AU317" s="30"/>
      <c r="AV317" s="26"/>
      <c r="AW317" s="24"/>
      <c r="AX317" s="30"/>
      <c r="AY317" s="30"/>
      <c r="AZ317" s="24"/>
      <c r="BA317" s="57"/>
      <c r="BB317" s="30"/>
      <c r="BC317" s="30"/>
      <c r="BD317" s="24"/>
      <c r="BE317" s="28"/>
      <c r="BF317" s="30"/>
      <c r="BG317" s="30"/>
      <c r="BH317" s="24"/>
      <c r="BI317" s="57"/>
      <c r="BJ317" s="30"/>
      <c r="BK317" s="30"/>
      <c r="BL317" s="26"/>
    </row>
    <row r="318" spans="1:64" ht="15" x14ac:dyDescent="0.2">
      <c r="A318" s="29"/>
      <c r="B318" s="30" t="s">
        <v>14</v>
      </c>
      <c r="C318" s="30">
        <f>STDEV(C306:C316)/SQRT(COUNT(C306:C316))</f>
        <v>4.3522253984845369E-2</v>
      </c>
      <c r="D318" s="30"/>
      <c r="E318" s="59"/>
      <c r="F318" s="30" t="s">
        <v>14</v>
      </c>
      <c r="G318" s="31">
        <f>STDEV(G306:G310,G312)/SQRT(COUNT(G306:G310,G312))</f>
        <v>0.10492787474926345</v>
      </c>
      <c r="H318" s="128"/>
      <c r="I318" s="29"/>
      <c r="J318" s="30" t="s">
        <v>14</v>
      </c>
      <c r="K318" s="31">
        <f>STDEV(K307:K316)/SQRT(COUNT(K307:K316))</f>
        <v>0.10962912051506761</v>
      </c>
      <c r="L318" s="30"/>
      <c r="M318" s="59"/>
      <c r="N318" s="30" t="s">
        <v>14</v>
      </c>
      <c r="O318" s="30">
        <f>STDEV(O306:O316)/SQRT(COUNT(O306:O316))</f>
        <v>0.13974793669827418</v>
      </c>
      <c r="P318" s="126"/>
      <c r="Q318" s="30"/>
      <c r="R318" s="30" t="s">
        <v>14</v>
      </c>
      <c r="S318" s="30">
        <f>STDEV(S306:S316)/SQRT(COUNT(S306:S316))</f>
        <v>6.3137095212977182E-2</v>
      </c>
      <c r="T318" s="30"/>
      <c r="U318" s="59"/>
      <c r="V318" s="30" t="s">
        <v>14</v>
      </c>
      <c r="W318" s="30">
        <f>STDEV(W306:W316)/SQRT(COUNT(W306:W316))</f>
        <v>3.466381512870368E-2</v>
      </c>
      <c r="X318" s="24"/>
      <c r="Y318" s="29"/>
      <c r="Z318" s="30"/>
      <c r="AA318" s="30"/>
      <c r="AB318" s="30"/>
      <c r="AC318" s="59"/>
      <c r="AD318" s="30"/>
      <c r="AE318" s="30"/>
      <c r="AF318" s="26"/>
      <c r="AG318" s="30"/>
      <c r="AH318" s="30"/>
      <c r="AI318" s="30"/>
      <c r="AJ318" s="30"/>
      <c r="AK318" s="59"/>
      <c r="AL318" s="30"/>
      <c r="AM318" s="30"/>
      <c r="AN318" s="24"/>
      <c r="AO318" s="29"/>
      <c r="AP318" s="30"/>
      <c r="AQ318" s="30"/>
      <c r="AR318" s="30"/>
      <c r="AS318" s="59"/>
      <c r="AT318" s="30"/>
      <c r="AU318" s="30"/>
      <c r="AV318" s="26"/>
      <c r="AW318" s="30"/>
      <c r="AX318" s="30"/>
      <c r="AY318" s="30"/>
      <c r="AZ318" s="30"/>
      <c r="BA318" s="59"/>
      <c r="BB318" s="30"/>
      <c r="BC318" s="30"/>
      <c r="BD318" s="24"/>
      <c r="BE318" s="29"/>
      <c r="BF318" s="30"/>
      <c r="BG318" s="30"/>
      <c r="BH318" s="30"/>
      <c r="BI318" s="59"/>
      <c r="BJ318" s="30"/>
      <c r="BK318" s="30"/>
      <c r="BL318" s="26"/>
    </row>
    <row r="319" spans="1:64" ht="16" thickBot="1" x14ac:dyDescent="0.25">
      <c r="A319" s="32"/>
      <c r="B319" s="33" t="s">
        <v>15</v>
      </c>
      <c r="C319" s="33">
        <f>COUNT(C306:C316)</f>
        <v>7</v>
      </c>
      <c r="D319" s="34"/>
      <c r="E319" s="61"/>
      <c r="F319" s="33" t="s">
        <v>15</v>
      </c>
      <c r="G319" s="86">
        <f>COUNT(G306:G310,G312)</f>
        <v>6</v>
      </c>
      <c r="H319" s="129"/>
      <c r="I319" s="32"/>
      <c r="J319" s="33" t="s">
        <v>15</v>
      </c>
      <c r="K319" s="86">
        <f>COUNT(K307:K316)</f>
        <v>4</v>
      </c>
      <c r="L319" s="34"/>
      <c r="M319" s="61"/>
      <c r="N319" s="33" t="s">
        <v>15</v>
      </c>
      <c r="O319" s="33">
        <f>COUNT(O306:O316)</f>
        <v>5</v>
      </c>
      <c r="P319" s="127"/>
      <c r="Q319" s="34"/>
      <c r="R319" s="33" t="s">
        <v>15</v>
      </c>
      <c r="S319" s="33">
        <f>COUNT(S306:S316)</f>
        <v>4</v>
      </c>
      <c r="T319" s="34"/>
      <c r="U319" s="61"/>
      <c r="V319" s="33" t="s">
        <v>15</v>
      </c>
      <c r="W319" s="33">
        <f>COUNT(W306:W316)</f>
        <v>4</v>
      </c>
      <c r="X319" s="34"/>
      <c r="Y319" s="32"/>
      <c r="Z319" s="33"/>
      <c r="AA319" s="33"/>
      <c r="AB319" s="34"/>
      <c r="AC319" s="61"/>
      <c r="AD319" s="33"/>
      <c r="AE319" s="33"/>
      <c r="AF319" s="35"/>
      <c r="AG319" s="34"/>
      <c r="AH319" s="33"/>
      <c r="AI319" s="33"/>
      <c r="AJ319" s="34"/>
      <c r="AK319" s="61"/>
      <c r="AL319" s="33"/>
      <c r="AM319" s="33"/>
      <c r="AN319" s="34"/>
      <c r="AO319" s="32"/>
      <c r="AP319" s="33"/>
      <c r="AQ319" s="33"/>
      <c r="AR319" s="34"/>
      <c r="AS319" s="61"/>
      <c r="AT319" s="33"/>
      <c r="AU319" s="33"/>
      <c r="AV319" s="35"/>
      <c r="AW319" s="34"/>
      <c r="AX319" s="33"/>
      <c r="AY319" s="33"/>
      <c r="AZ319" s="34"/>
      <c r="BA319" s="61"/>
      <c r="BB319" s="33"/>
      <c r="BC319" s="33"/>
      <c r="BD319" s="34"/>
      <c r="BE319" s="32"/>
      <c r="BF319" s="33"/>
      <c r="BG319" s="33"/>
      <c r="BH319" s="34"/>
      <c r="BI319" s="61"/>
      <c r="BJ319" s="33"/>
      <c r="BK319" s="33"/>
      <c r="BL319" s="35"/>
    </row>
    <row r="320" spans="1:64" x14ac:dyDescent="0.15">
      <c r="A320" s="73" t="s">
        <v>54</v>
      </c>
      <c r="B320" s="70" t="s">
        <v>3</v>
      </c>
      <c r="C320" s="70" t="s">
        <v>4</v>
      </c>
    </row>
    <row r="321" spans="1:10" x14ac:dyDescent="0.15">
      <c r="A321" s="47">
        <v>20191212</v>
      </c>
      <c r="B321" s="47">
        <f>C306</f>
        <v>0.27631578947368418</v>
      </c>
      <c r="C321" s="47">
        <f>G306</f>
        <v>0.31521739130434784</v>
      </c>
      <c r="I321" s="12"/>
    </row>
    <row r="322" spans="1:10" ht="15" x14ac:dyDescent="0.2">
      <c r="A322" s="47"/>
      <c r="B322" s="47">
        <f>C307</f>
        <v>0.4022222222222222</v>
      </c>
      <c r="C322" s="47">
        <f>G307</f>
        <v>0.11478260869565217</v>
      </c>
      <c r="H322" s="30"/>
      <c r="I322" s="30"/>
      <c r="J322" s="30"/>
    </row>
    <row r="323" spans="1:10" ht="15" x14ac:dyDescent="0.2">
      <c r="A323" s="47"/>
      <c r="B323" s="47">
        <f>C308</f>
        <v>0.18181818181818182</v>
      </c>
      <c r="C323" s="47">
        <f t="shared" ref="C323:C326" si="91">G308</f>
        <v>6.6666666666666652E-2</v>
      </c>
      <c r="H323" s="30"/>
      <c r="I323" s="30"/>
      <c r="J323" s="30"/>
    </row>
    <row r="324" spans="1:10" ht="15" x14ac:dyDescent="0.2">
      <c r="A324" s="47"/>
      <c r="B324" s="47">
        <f t="shared" ref="B324:B326" si="92">C309</f>
        <v>0.19254658385093165</v>
      </c>
      <c r="C324" s="47">
        <f t="shared" si="91"/>
        <v>0.31168831168831168</v>
      </c>
      <c r="H324" s="30"/>
      <c r="I324" s="30"/>
      <c r="J324" s="30"/>
    </row>
    <row r="325" spans="1:10" ht="15" x14ac:dyDescent="0.2">
      <c r="A325" s="47"/>
      <c r="B325" s="47">
        <f t="shared" si="92"/>
        <v>0.47402597402597402</v>
      </c>
      <c r="C325" s="90"/>
      <c r="H325" s="30"/>
      <c r="I325" s="30"/>
      <c r="J325" s="30"/>
    </row>
    <row r="326" spans="1:10" x14ac:dyDescent="0.15">
      <c r="A326" s="47"/>
      <c r="B326" s="47">
        <f t="shared" si="92"/>
        <v>0.21750663129973474</v>
      </c>
      <c r="C326" s="47">
        <f t="shared" si="91"/>
        <v>0.46491228070175439</v>
      </c>
    </row>
    <row r="327" spans="1:10" x14ac:dyDescent="0.15">
      <c r="A327" s="47"/>
      <c r="B327" s="47"/>
      <c r="C327" s="47"/>
    </row>
    <row r="328" spans="1:10" x14ac:dyDescent="0.15">
      <c r="A328" s="47"/>
      <c r="B328" s="47"/>
      <c r="C328" s="47"/>
    </row>
    <row r="329" spans="1:10" x14ac:dyDescent="0.15">
      <c r="A329" s="47"/>
      <c r="B329" s="47"/>
      <c r="C329" s="47"/>
    </row>
    <row r="330" spans="1:10" x14ac:dyDescent="0.15">
      <c r="A330" s="47"/>
      <c r="B330" s="47"/>
      <c r="C330" s="47"/>
    </row>
    <row r="331" spans="1:10" x14ac:dyDescent="0.15">
      <c r="A331" s="47">
        <v>20191219</v>
      </c>
      <c r="B331" s="90"/>
      <c r="C331" s="47">
        <f>O306</f>
        <v>5.1529790660225422E-2</v>
      </c>
    </row>
    <row r="332" spans="1:10" x14ac:dyDescent="0.15">
      <c r="A332" s="47"/>
      <c r="B332" s="47">
        <f t="shared" ref="B332:B335" si="93">K307</f>
        <v>0.51540616246498594</v>
      </c>
      <c r="C332" s="47">
        <f t="shared" ref="C332:C335" si="94">O307</f>
        <v>-0.29333333333333333</v>
      </c>
    </row>
    <row r="333" spans="1:10" x14ac:dyDescent="0.15">
      <c r="A333" s="47"/>
      <c r="B333" s="47">
        <f t="shared" si="93"/>
        <v>0.15384615384615385</v>
      </c>
      <c r="C333" s="47">
        <f t="shared" si="94"/>
        <v>-0.29166666666666663</v>
      </c>
    </row>
    <row r="334" spans="1:10" x14ac:dyDescent="0.15">
      <c r="A334" s="47"/>
      <c r="B334" s="47">
        <f t="shared" si="93"/>
        <v>0.13379310344827586</v>
      </c>
      <c r="C334" s="47">
        <f t="shared" si="94"/>
        <v>-7.0234113712374577E-2</v>
      </c>
    </row>
    <row r="335" spans="1:10" x14ac:dyDescent="0.15">
      <c r="A335" s="47"/>
      <c r="B335" s="47">
        <f t="shared" si="93"/>
        <v>4.4444444444444453E-3</v>
      </c>
      <c r="C335" s="47">
        <f t="shared" si="94"/>
        <v>0.46450304259634889</v>
      </c>
    </row>
    <row r="336" spans="1:10" x14ac:dyDescent="0.15">
      <c r="A336" s="47"/>
      <c r="B336" s="47"/>
      <c r="C336" s="47"/>
    </row>
    <row r="337" spans="1:10" x14ac:dyDescent="0.15">
      <c r="A337" s="47"/>
      <c r="B337" s="47"/>
      <c r="C337" s="47"/>
    </row>
    <row r="338" spans="1:10" x14ac:dyDescent="0.15">
      <c r="A338" s="47"/>
      <c r="B338" s="47"/>
      <c r="C338" s="47"/>
    </row>
    <row r="339" spans="1:10" x14ac:dyDescent="0.15">
      <c r="A339" s="47"/>
      <c r="B339" s="47"/>
      <c r="C339" s="47"/>
    </row>
    <row r="340" spans="1:10" x14ac:dyDescent="0.15">
      <c r="A340" s="47"/>
      <c r="B340" s="47"/>
      <c r="C340" s="47"/>
    </row>
    <row r="341" spans="1:10" ht="42" x14ac:dyDescent="0.15">
      <c r="A341" s="47">
        <v>20210508</v>
      </c>
      <c r="B341" s="47">
        <f>S306</f>
        <v>0.34523809523809523</v>
      </c>
      <c r="C341" s="47">
        <f>W306</f>
        <v>-0.14358974358974358</v>
      </c>
      <c r="E341" s="107" t="s">
        <v>68</v>
      </c>
      <c r="H341" s="107" t="s">
        <v>82</v>
      </c>
      <c r="I341" s="111"/>
      <c r="J341" s="111"/>
    </row>
    <row r="342" spans="1:10" ht="16" x14ac:dyDescent="0.2">
      <c r="A342" s="47"/>
      <c r="B342" s="47">
        <f t="shared" ref="B342:B344" si="95">S307</f>
        <v>0.38076923076923075</v>
      </c>
      <c r="C342" s="47">
        <f t="shared" ref="C342:C344" si="96">W307</f>
        <v>-8.3333333333333384E-3</v>
      </c>
      <c r="E342" s="107" t="s">
        <v>61</v>
      </c>
      <c r="F342" s="103" t="s">
        <v>80</v>
      </c>
      <c r="H342" s="107" t="s">
        <v>83</v>
      </c>
      <c r="I342" s="111">
        <v>0.97040000000000004</v>
      </c>
      <c r="J342" s="111">
        <v>0.93089999999999995</v>
      </c>
    </row>
    <row r="343" spans="1:10" ht="16" x14ac:dyDescent="0.2">
      <c r="A343" s="47"/>
      <c r="B343" s="47">
        <f t="shared" si="95"/>
        <v>0.36134453781512604</v>
      </c>
      <c r="C343" s="47">
        <f t="shared" si="96"/>
        <v>-9.5384615384615387E-2</v>
      </c>
      <c r="E343" s="107" t="s">
        <v>63</v>
      </c>
      <c r="F343" s="103">
        <v>6.4399999999999999E-2</v>
      </c>
      <c r="H343" s="107" t="s">
        <v>63</v>
      </c>
      <c r="I343" s="111">
        <v>0.88139999999999996</v>
      </c>
      <c r="J343" s="111">
        <v>0.31430000000000002</v>
      </c>
    </row>
    <row r="344" spans="1:10" ht="29" x14ac:dyDescent="0.2">
      <c r="A344" s="47"/>
      <c r="B344" s="47">
        <f t="shared" si="95"/>
        <v>0.11157894736842104</v>
      </c>
      <c r="C344" s="47">
        <f t="shared" si="96"/>
        <v>-0.16425120772946861</v>
      </c>
      <c r="E344" s="107" t="s">
        <v>64</v>
      </c>
      <c r="F344" s="103" t="s">
        <v>65</v>
      </c>
      <c r="H344" s="107" t="s">
        <v>84</v>
      </c>
      <c r="I344" s="111" t="s">
        <v>73</v>
      </c>
      <c r="J344" s="111" t="s">
        <v>73</v>
      </c>
    </row>
    <row r="345" spans="1:10" ht="43" x14ac:dyDescent="0.2">
      <c r="A345" s="47"/>
      <c r="B345" s="47"/>
      <c r="C345" s="47"/>
      <c r="E345" s="107" t="s">
        <v>66</v>
      </c>
      <c r="F345" s="103" t="s">
        <v>67</v>
      </c>
      <c r="H345" s="107" t="s">
        <v>64</v>
      </c>
      <c r="I345" s="111" t="s">
        <v>65</v>
      </c>
      <c r="J345" s="111" t="s">
        <v>65</v>
      </c>
    </row>
    <row r="346" spans="1:10" x14ac:dyDescent="0.15">
      <c r="A346" s="47"/>
      <c r="B346" s="47"/>
      <c r="C346" s="47"/>
    </row>
    <row r="347" spans="1:10" x14ac:dyDescent="0.15">
      <c r="A347" s="47"/>
      <c r="B347" s="47"/>
      <c r="C347" s="47"/>
    </row>
    <row r="348" spans="1:10" x14ac:dyDescent="0.15">
      <c r="A348" s="47"/>
      <c r="B348" s="47"/>
      <c r="C348" s="47"/>
    </row>
    <row r="349" spans="1:10" x14ac:dyDescent="0.15">
      <c r="A349" s="47"/>
      <c r="B349" s="47"/>
      <c r="C349" s="47"/>
    </row>
    <row r="350" spans="1:10" x14ac:dyDescent="0.15">
      <c r="A350" s="47"/>
      <c r="B350" s="47"/>
      <c r="C350" s="47"/>
    </row>
    <row r="351" spans="1:10" x14ac:dyDescent="0.15">
      <c r="A351" s="48"/>
      <c r="B351" s="47"/>
      <c r="C351" s="47"/>
    </row>
    <row r="352" spans="1:10" x14ac:dyDescent="0.15">
      <c r="A352" s="47"/>
      <c r="B352" s="47"/>
      <c r="C352" s="47"/>
    </row>
    <row r="353" spans="1:41" x14ac:dyDescent="0.15">
      <c r="A353" s="47"/>
      <c r="B353" s="47"/>
      <c r="C353" s="47"/>
    </row>
    <row r="354" spans="1:41" x14ac:dyDescent="0.15">
      <c r="A354" s="47"/>
      <c r="B354" s="47"/>
      <c r="C354" s="47"/>
    </row>
    <row r="355" spans="1:41" x14ac:dyDescent="0.15">
      <c r="A355" s="47"/>
      <c r="B355" s="47"/>
      <c r="C355" s="47"/>
    </row>
    <row r="356" spans="1:41" x14ac:dyDescent="0.15">
      <c r="A356" s="47"/>
      <c r="B356" s="47"/>
      <c r="C356" s="47"/>
    </row>
    <row r="357" spans="1:41" x14ac:dyDescent="0.15">
      <c r="A357" s="47"/>
      <c r="B357" s="47"/>
      <c r="C357" s="47"/>
    </row>
    <row r="358" spans="1:41" x14ac:dyDescent="0.15">
      <c r="A358" s="47"/>
      <c r="B358" s="47"/>
      <c r="C358" s="47"/>
    </row>
    <row r="359" spans="1:41" x14ac:dyDescent="0.15">
      <c r="A359" s="47"/>
      <c r="B359" s="47"/>
      <c r="C359" s="47"/>
    </row>
    <row r="360" spans="1:41" x14ac:dyDescent="0.15">
      <c r="A360" s="47"/>
      <c r="B360" s="47"/>
      <c r="C360" s="47"/>
    </row>
    <row r="361" spans="1:41" x14ac:dyDescent="0.15">
      <c r="A361" s="70" t="s">
        <v>11</v>
      </c>
      <c r="B361" s="71">
        <f>AVERAGE(B321:B360)</f>
        <v>0.26791828986324728</v>
      </c>
      <c r="C361" s="71">
        <f>AVERAGE(C321:C360)</f>
        <v>5.160764846884084E-2</v>
      </c>
    </row>
    <row r="362" spans="1:41" ht="15" x14ac:dyDescent="0.2">
      <c r="A362" s="70" t="s">
        <v>14</v>
      </c>
      <c r="B362" s="72">
        <f>STDEV(B321:B360)/SQRT(COUNT(B321:B360))</f>
        <v>3.9902268852643009E-2</v>
      </c>
      <c r="C362" s="72">
        <f>STDEV(C321:C360)/SQRT(COUNT(C321:C360))</f>
        <v>6.8106933336750927E-2</v>
      </c>
    </row>
    <row r="363" spans="1:41" x14ac:dyDescent="0.15">
      <c r="A363" s="70" t="s">
        <v>15</v>
      </c>
      <c r="B363" s="71">
        <f>COUNT(B321:B360)</f>
        <v>14</v>
      </c>
      <c r="C363" s="71">
        <f>COUNT(C321:C360)</f>
        <v>14</v>
      </c>
    </row>
    <row r="364" spans="1:41" x14ac:dyDescent="0.15">
      <c r="A364" s="70" t="s">
        <v>56</v>
      </c>
      <c r="B364" s="71">
        <f>TTEST(B321:B360,B321:B360,2,2)</f>
        <v>1</v>
      </c>
      <c r="C364" s="71">
        <f>TTEST(B321:B360,C321:C360,2,2)</f>
        <v>1.0945402145442203E-2</v>
      </c>
    </row>
    <row r="366" spans="1:41" s="22" customFormat="1" ht="17" thickBot="1" x14ac:dyDescent="0.25">
      <c r="A366" s="21" t="s">
        <v>52</v>
      </c>
      <c r="B366" s="21"/>
      <c r="C366" s="21"/>
      <c r="D366" s="21"/>
      <c r="E366" s="21"/>
      <c r="F366" s="21"/>
      <c r="G366" s="21"/>
      <c r="Q366" s="97"/>
      <c r="R366" s="97"/>
      <c r="S366" s="97"/>
      <c r="T366" s="97"/>
      <c r="U366" s="97"/>
      <c r="V366" s="97"/>
      <c r="W366" s="97"/>
      <c r="X366" s="97"/>
      <c r="Y366" s="97"/>
      <c r="Z366" s="97"/>
      <c r="AA366" s="97"/>
      <c r="AB366" s="97"/>
      <c r="AC366" s="97"/>
      <c r="AD366" s="97"/>
      <c r="AE366" s="97"/>
      <c r="AF366" s="97"/>
      <c r="AG366" s="97"/>
      <c r="AH366" s="97"/>
      <c r="AI366" s="97"/>
      <c r="AJ366" s="97"/>
      <c r="AK366" s="97"/>
      <c r="AL366" s="97"/>
      <c r="AM366" s="97"/>
      <c r="AN366" s="97"/>
      <c r="AO366" s="97"/>
    </row>
    <row r="367" spans="1:41" ht="15" x14ac:dyDescent="0.2">
      <c r="A367" s="42" t="s">
        <v>36</v>
      </c>
      <c r="B367" s="36"/>
      <c r="C367" s="36"/>
      <c r="D367" s="36"/>
      <c r="E367" s="36"/>
      <c r="F367" s="36"/>
      <c r="G367" s="36"/>
      <c r="H367" s="36"/>
      <c r="I367" s="42" t="s">
        <v>35</v>
      </c>
      <c r="J367" s="36"/>
      <c r="K367" s="36"/>
      <c r="L367" s="36"/>
      <c r="M367" s="36"/>
      <c r="N367" s="36"/>
      <c r="O367" s="36"/>
      <c r="P367" s="37"/>
      <c r="Q367" s="91"/>
      <c r="R367" s="64"/>
      <c r="S367" s="64"/>
      <c r="T367" s="64"/>
      <c r="U367" s="64"/>
      <c r="V367" s="64"/>
      <c r="W367" s="64"/>
      <c r="X367" s="64"/>
      <c r="Y367" s="63"/>
      <c r="Z367" s="64"/>
      <c r="AA367" s="64"/>
      <c r="AB367" s="64"/>
      <c r="AC367" s="64"/>
      <c r="AD367" s="64"/>
      <c r="AE367" s="64"/>
      <c r="AF367" s="65"/>
    </row>
    <row r="368" spans="1:41" ht="15" x14ac:dyDescent="0.2">
      <c r="A368" s="116" t="s">
        <v>3</v>
      </c>
      <c r="B368" s="114"/>
      <c r="C368" s="114"/>
      <c r="D368" s="114"/>
      <c r="E368" s="113" t="s">
        <v>4</v>
      </c>
      <c r="F368" s="114"/>
      <c r="G368" s="114"/>
      <c r="H368" s="114"/>
      <c r="I368" s="116" t="s">
        <v>3</v>
      </c>
      <c r="J368" s="114"/>
      <c r="K368" s="114"/>
      <c r="L368" s="114"/>
      <c r="M368" s="113" t="s">
        <v>4</v>
      </c>
      <c r="N368" s="114"/>
      <c r="O368" s="114"/>
      <c r="P368" s="115"/>
      <c r="Q368" s="114"/>
      <c r="R368" s="114"/>
      <c r="S368" s="114"/>
      <c r="T368" s="114"/>
      <c r="U368" s="113"/>
      <c r="V368" s="114"/>
      <c r="W368" s="114"/>
      <c r="X368" s="114"/>
      <c r="Y368" s="116"/>
      <c r="Z368" s="114"/>
      <c r="AA368" s="114"/>
      <c r="AB368" s="114"/>
      <c r="AC368" s="113"/>
      <c r="AD368" s="114"/>
      <c r="AE368" s="114"/>
      <c r="AF368" s="115"/>
    </row>
    <row r="369" spans="1:32" ht="15" x14ac:dyDescent="0.2">
      <c r="A369" s="23" t="s">
        <v>5</v>
      </c>
      <c r="B369" s="24"/>
      <c r="C369" s="25" t="s">
        <v>6</v>
      </c>
      <c r="D369" s="24"/>
      <c r="E369" s="57" t="s">
        <v>5</v>
      </c>
      <c r="F369" s="24"/>
      <c r="G369" s="25" t="s">
        <v>6</v>
      </c>
      <c r="H369" s="24"/>
      <c r="I369" s="23" t="s">
        <v>5</v>
      </c>
      <c r="J369" s="24"/>
      <c r="K369" s="25" t="s">
        <v>6</v>
      </c>
      <c r="L369" s="24"/>
      <c r="M369" s="57" t="s">
        <v>5</v>
      </c>
      <c r="N369" s="24"/>
      <c r="O369" s="25" t="s">
        <v>6</v>
      </c>
      <c r="P369" s="26"/>
      <c r="Q369" s="25"/>
      <c r="R369" s="24"/>
      <c r="S369" s="25"/>
      <c r="T369" s="24"/>
      <c r="U369" s="57"/>
      <c r="V369" s="24"/>
      <c r="W369" s="25"/>
      <c r="X369" s="24"/>
      <c r="Y369" s="23"/>
      <c r="Z369" s="24"/>
      <c r="AA369" s="25"/>
      <c r="AB369" s="24"/>
      <c r="AC369" s="57"/>
      <c r="AD369" s="24"/>
      <c r="AE369" s="25"/>
      <c r="AF369" s="26"/>
    </row>
    <row r="370" spans="1:32" ht="15" x14ac:dyDescent="0.2">
      <c r="A370" s="1" t="s">
        <v>7</v>
      </c>
      <c r="B370" s="1" t="s">
        <v>8</v>
      </c>
      <c r="C370" s="1" t="s">
        <v>7</v>
      </c>
      <c r="D370" s="25" t="s">
        <v>8</v>
      </c>
      <c r="E370" s="57" t="s">
        <v>7</v>
      </c>
      <c r="F370" s="25" t="s">
        <v>8</v>
      </c>
      <c r="G370" s="25" t="s">
        <v>7</v>
      </c>
      <c r="H370" s="25" t="s">
        <v>8</v>
      </c>
      <c r="I370" s="23" t="s">
        <v>7</v>
      </c>
      <c r="J370" s="25" t="s">
        <v>8</v>
      </c>
      <c r="K370" s="25" t="s">
        <v>7</v>
      </c>
      <c r="L370" s="25" t="s">
        <v>8</v>
      </c>
      <c r="M370" s="57" t="s">
        <v>7</v>
      </c>
      <c r="N370" s="25" t="s">
        <v>8</v>
      </c>
      <c r="O370" s="25" t="s">
        <v>7</v>
      </c>
      <c r="P370" s="27" t="s">
        <v>8</v>
      </c>
      <c r="Q370" s="25"/>
      <c r="R370" s="1"/>
      <c r="S370" s="1"/>
      <c r="T370" s="25"/>
      <c r="U370" s="57"/>
      <c r="V370" s="25"/>
      <c r="W370" s="25"/>
      <c r="X370" s="25"/>
      <c r="Y370" s="23"/>
      <c r="Z370" s="25"/>
      <c r="AA370" s="25"/>
      <c r="AB370" s="25"/>
      <c r="AC370" s="57"/>
      <c r="AD370" s="25"/>
      <c r="AE370" s="25"/>
      <c r="AF370" s="27"/>
    </row>
    <row r="371" spans="1:32" ht="15" x14ac:dyDescent="0.2">
      <c r="A371" s="6">
        <v>7</v>
      </c>
      <c r="B371" s="6">
        <v>13</v>
      </c>
      <c r="C371" s="6">
        <v>15</v>
      </c>
      <c r="D371" s="6">
        <v>6</v>
      </c>
      <c r="E371" s="6">
        <v>12</v>
      </c>
      <c r="F371" s="6">
        <v>6</v>
      </c>
      <c r="G371" s="6">
        <v>9</v>
      </c>
      <c r="H371" s="6">
        <v>10</v>
      </c>
      <c r="I371" s="82">
        <v>7</v>
      </c>
      <c r="J371" s="4">
        <v>14</v>
      </c>
      <c r="K371" s="4">
        <v>13</v>
      </c>
      <c r="L371" s="4">
        <v>10</v>
      </c>
      <c r="M371" s="4">
        <v>17</v>
      </c>
      <c r="N371" s="4">
        <v>10</v>
      </c>
      <c r="O371" s="4">
        <v>11</v>
      </c>
      <c r="P371" s="81">
        <v>16</v>
      </c>
      <c r="Q371" s="1"/>
      <c r="R371" s="1"/>
      <c r="S371" s="1"/>
      <c r="T371" s="1"/>
      <c r="U371" s="1"/>
      <c r="V371" s="1"/>
      <c r="W371" s="1"/>
      <c r="X371" s="1"/>
      <c r="Y371" s="23"/>
      <c r="Z371" s="25"/>
      <c r="AA371" s="25"/>
      <c r="AB371" s="25"/>
      <c r="AC371" s="25"/>
      <c r="AD371" s="25"/>
      <c r="AE371" s="25"/>
      <c r="AF371" s="27"/>
    </row>
    <row r="372" spans="1:32" ht="15" x14ac:dyDescent="0.2">
      <c r="A372" s="6">
        <v>6</v>
      </c>
      <c r="B372" s="6">
        <v>11</v>
      </c>
      <c r="C372" s="6">
        <v>14</v>
      </c>
      <c r="D372" s="6">
        <v>8</v>
      </c>
      <c r="E372" s="6">
        <v>14</v>
      </c>
      <c r="F372" s="6">
        <v>12</v>
      </c>
      <c r="G372" s="6">
        <v>11</v>
      </c>
      <c r="H372" s="6">
        <v>10</v>
      </c>
      <c r="I372" s="82">
        <v>9</v>
      </c>
      <c r="J372" s="4">
        <v>17</v>
      </c>
      <c r="K372" s="4">
        <v>14</v>
      </c>
      <c r="L372" s="4">
        <v>11</v>
      </c>
      <c r="M372" s="4">
        <v>15</v>
      </c>
      <c r="N372" s="4">
        <v>12</v>
      </c>
      <c r="O372" s="4">
        <v>13</v>
      </c>
      <c r="P372" s="81">
        <v>13</v>
      </c>
      <c r="Q372" s="1"/>
      <c r="R372" s="1"/>
      <c r="S372" s="1"/>
      <c r="T372" s="1"/>
      <c r="U372" s="1"/>
      <c r="V372" s="1"/>
      <c r="W372" s="1"/>
      <c r="X372" s="1"/>
      <c r="Y372" s="23"/>
      <c r="Z372" s="25"/>
      <c r="AA372" s="25"/>
      <c r="AB372" s="25"/>
      <c r="AC372" s="25"/>
      <c r="AD372" s="25"/>
      <c r="AE372" s="25"/>
      <c r="AF372" s="27"/>
    </row>
    <row r="373" spans="1:32" ht="15" x14ac:dyDescent="0.2">
      <c r="A373" s="6">
        <v>7</v>
      </c>
      <c r="B373" s="6">
        <v>11</v>
      </c>
      <c r="C373" s="6">
        <v>12</v>
      </c>
      <c r="D373" s="6">
        <v>7</v>
      </c>
      <c r="E373" s="6">
        <v>12</v>
      </c>
      <c r="F373" s="6">
        <v>12</v>
      </c>
      <c r="G373" s="6">
        <v>14</v>
      </c>
      <c r="H373" s="6">
        <v>9</v>
      </c>
      <c r="I373" s="82">
        <v>12</v>
      </c>
      <c r="J373" s="4">
        <v>17</v>
      </c>
      <c r="K373" s="4">
        <v>15</v>
      </c>
      <c r="L373" s="4">
        <v>11</v>
      </c>
      <c r="M373" s="4">
        <v>15</v>
      </c>
      <c r="N373" s="4">
        <v>15</v>
      </c>
      <c r="O373" s="4">
        <v>8</v>
      </c>
      <c r="P373" s="81">
        <v>15</v>
      </c>
      <c r="Q373" s="1"/>
      <c r="R373" s="1"/>
      <c r="S373" s="1"/>
      <c r="T373" s="1"/>
      <c r="U373" s="1"/>
      <c r="V373" s="1"/>
      <c r="W373" s="1"/>
      <c r="X373" s="1"/>
      <c r="Y373" s="23"/>
      <c r="Z373" s="25"/>
      <c r="AA373" s="25"/>
      <c r="AB373" s="25"/>
      <c r="AC373" s="25"/>
      <c r="AD373" s="25"/>
      <c r="AE373" s="25"/>
      <c r="AF373" s="27"/>
    </row>
    <row r="374" spans="1:32" ht="15" x14ac:dyDescent="0.2">
      <c r="A374" s="6">
        <v>7</v>
      </c>
      <c r="B374" s="6">
        <v>13</v>
      </c>
      <c r="C374" s="6">
        <v>10</v>
      </c>
      <c r="D374" s="6">
        <v>7</v>
      </c>
      <c r="E374" s="6">
        <v>11</v>
      </c>
      <c r="F374" s="6">
        <v>10</v>
      </c>
      <c r="G374" s="6">
        <v>8</v>
      </c>
      <c r="H374" s="6">
        <v>11</v>
      </c>
      <c r="I374" s="82">
        <v>8</v>
      </c>
      <c r="J374" s="4">
        <v>13</v>
      </c>
      <c r="K374" s="4">
        <v>18</v>
      </c>
      <c r="L374" s="4">
        <v>10</v>
      </c>
      <c r="M374" s="4">
        <v>10</v>
      </c>
      <c r="N374" s="4">
        <v>15</v>
      </c>
      <c r="O374" s="4">
        <v>12</v>
      </c>
      <c r="P374" s="81">
        <v>11</v>
      </c>
      <c r="Q374" s="1"/>
      <c r="R374" s="1"/>
      <c r="S374" s="1"/>
      <c r="T374" s="1"/>
      <c r="U374" s="1"/>
      <c r="V374" s="1"/>
      <c r="W374" s="1"/>
      <c r="X374" s="1"/>
      <c r="Y374" s="23"/>
      <c r="Z374" s="25"/>
      <c r="AA374" s="25"/>
      <c r="AB374" s="25"/>
      <c r="AC374" s="25"/>
      <c r="AD374" s="25"/>
      <c r="AE374" s="25"/>
      <c r="AF374" s="27"/>
    </row>
    <row r="375" spans="1:32" ht="15" x14ac:dyDescent="0.2">
      <c r="A375" s="6">
        <v>9</v>
      </c>
      <c r="B375" s="6">
        <v>11</v>
      </c>
      <c r="C375" s="6">
        <v>13</v>
      </c>
      <c r="D375" s="6">
        <v>9</v>
      </c>
      <c r="E375" s="6">
        <v>13</v>
      </c>
      <c r="F375" s="6">
        <v>12</v>
      </c>
      <c r="G375" s="6">
        <v>10</v>
      </c>
      <c r="H375" s="6">
        <v>11</v>
      </c>
      <c r="I375" s="82">
        <v>12</v>
      </c>
      <c r="J375" s="4">
        <v>15</v>
      </c>
      <c r="K375" s="4">
        <v>17</v>
      </c>
      <c r="L375" s="4">
        <v>8</v>
      </c>
      <c r="M375" s="4">
        <v>15</v>
      </c>
      <c r="N375" s="4">
        <v>13</v>
      </c>
      <c r="O375" s="4">
        <v>12</v>
      </c>
      <c r="P375" s="81">
        <v>16</v>
      </c>
      <c r="Q375" s="1"/>
      <c r="R375" s="1"/>
      <c r="S375" s="1"/>
      <c r="T375" s="1"/>
      <c r="U375" s="1"/>
      <c r="V375" s="1"/>
      <c r="W375" s="1"/>
      <c r="X375" s="1"/>
      <c r="Y375" s="23"/>
      <c r="Z375" s="25"/>
      <c r="AA375" s="25"/>
      <c r="AB375" s="25"/>
      <c r="AC375" s="25"/>
      <c r="AD375" s="25"/>
      <c r="AE375" s="25"/>
      <c r="AF375" s="27"/>
    </row>
    <row r="376" spans="1:32" ht="15" x14ac:dyDescent="0.2">
      <c r="A376" s="6">
        <v>12</v>
      </c>
      <c r="B376" s="6">
        <v>14</v>
      </c>
      <c r="C376" s="6">
        <v>11</v>
      </c>
      <c r="D376" s="6">
        <v>12</v>
      </c>
      <c r="E376" s="6">
        <v>12</v>
      </c>
      <c r="F376" s="6">
        <v>10</v>
      </c>
      <c r="G376" s="6">
        <v>9</v>
      </c>
      <c r="H376" s="6">
        <v>13</v>
      </c>
      <c r="I376" s="82">
        <v>8</v>
      </c>
      <c r="J376" s="4">
        <v>12</v>
      </c>
      <c r="K376" s="4">
        <v>14</v>
      </c>
      <c r="L376" s="4">
        <v>9</v>
      </c>
      <c r="M376" s="4">
        <v>11</v>
      </c>
      <c r="N376" s="4">
        <v>14</v>
      </c>
      <c r="O376" s="4">
        <v>10</v>
      </c>
      <c r="P376" s="81">
        <v>16</v>
      </c>
      <c r="Q376" s="1"/>
      <c r="R376" s="1"/>
      <c r="S376" s="1"/>
      <c r="T376" s="1"/>
      <c r="U376" s="1"/>
      <c r="V376" s="1"/>
      <c r="W376" s="1"/>
      <c r="X376" s="1"/>
      <c r="Y376" s="23"/>
      <c r="Z376" s="25"/>
      <c r="AA376" s="25"/>
      <c r="AB376" s="25"/>
      <c r="AC376" s="25"/>
      <c r="AD376" s="25"/>
      <c r="AE376" s="25"/>
      <c r="AF376" s="27"/>
    </row>
    <row r="377" spans="1:32" ht="15" x14ac:dyDescent="0.2">
      <c r="A377" s="1"/>
      <c r="B377" s="1"/>
      <c r="C377" s="1"/>
      <c r="D377" s="1"/>
      <c r="E377" s="1"/>
      <c r="F377" s="1"/>
      <c r="G377" s="1"/>
      <c r="H377" s="1"/>
      <c r="I377" s="82">
        <v>11</v>
      </c>
      <c r="J377" s="4">
        <v>16</v>
      </c>
      <c r="K377" s="4">
        <v>18</v>
      </c>
      <c r="L377" s="4">
        <v>11</v>
      </c>
      <c r="M377" s="4">
        <v>10</v>
      </c>
      <c r="N377" s="4">
        <v>10</v>
      </c>
      <c r="O377" s="4">
        <v>12</v>
      </c>
      <c r="P377" s="81">
        <v>11</v>
      </c>
      <c r="Q377" s="1"/>
      <c r="R377" s="1"/>
      <c r="S377" s="1"/>
      <c r="T377" s="1"/>
      <c r="U377" s="1"/>
      <c r="V377" s="1"/>
      <c r="W377" s="1"/>
      <c r="X377" s="1"/>
      <c r="Y377" s="23"/>
      <c r="Z377" s="25"/>
      <c r="AA377" s="25"/>
      <c r="AB377" s="25"/>
      <c r="AC377" s="25"/>
      <c r="AD377" s="25"/>
      <c r="AE377" s="25"/>
      <c r="AF377" s="27"/>
    </row>
    <row r="378" spans="1:32" ht="15" x14ac:dyDescent="0.2">
      <c r="A378" s="1"/>
      <c r="B378" s="1"/>
      <c r="C378" s="1"/>
      <c r="D378" s="25"/>
      <c r="E378" s="57"/>
      <c r="F378" s="25"/>
      <c r="G378" s="25"/>
      <c r="H378" s="25"/>
      <c r="I378" s="82">
        <v>7</v>
      </c>
      <c r="J378" s="4">
        <v>14</v>
      </c>
      <c r="K378" s="4">
        <v>12</v>
      </c>
      <c r="L378" s="4">
        <v>7</v>
      </c>
      <c r="M378" s="4">
        <v>17</v>
      </c>
      <c r="N378" s="4">
        <v>12</v>
      </c>
      <c r="O378" s="4">
        <v>14</v>
      </c>
      <c r="P378" s="81">
        <v>15</v>
      </c>
      <c r="S378" s="3"/>
      <c r="U378" s="1"/>
      <c r="V378" s="1"/>
      <c r="W378" s="1"/>
      <c r="X378" s="1"/>
      <c r="Y378" s="23"/>
      <c r="Z378" s="25"/>
      <c r="AA378" s="79"/>
      <c r="AB378" s="25"/>
      <c r="AC378" s="25"/>
      <c r="AD378" s="25"/>
      <c r="AE378" s="25"/>
      <c r="AF378" s="27"/>
    </row>
    <row r="379" spans="1:32" ht="15" x14ac:dyDescent="0.2">
      <c r="A379" s="1"/>
      <c r="B379" s="1"/>
      <c r="C379" s="1"/>
      <c r="D379" s="25"/>
      <c r="E379" s="57"/>
      <c r="F379" s="25"/>
      <c r="G379" s="25"/>
      <c r="H379" s="25"/>
      <c r="I379" s="28"/>
      <c r="J379" s="24"/>
      <c r="K379" s="24"/>
      <c r="L379" s="24"/>
      <c r="M379" s="58"/>
      <c r="N379" s="24"/>
      <c r="O379" s="24"/>
      <c r="P379" s="26"/>
      <c r="Q379" s="24"/>
      <c r="R379" s="24"/>
      <c r="S379" s="24"/>
      <c r="T379" s="24"/>
      <c r="U379" s="58"/>
      <c r="V379" s="24"/>
      <c r="W379" s="24"/>
      <c r="X379" s="24"/>
      <c r="Y379" s="28"/>
      <c r="Z379" s="24"/>
      <c r="AA379" s="24"/>
      <c r="AB379" s="24"/>
      <c r="AC379" s="58"/>
      <c r="AD379" s="24"/>
      <c r="AE379" s="24"/>
      <c r="AF379" s="26"/>
    </row>
    <row r="380" spans="1:32" ht="15" x14ac:dyDescent="0.2">
      <c r="A380" s="28"/>
      <c r="B380" s="24"/>
      <c r="C380" s="24"/>
      <c r="D380" s="24"/>
      <c r="E380" s="58"/>
      <c r="F380" s="24"/>
      <c r="G380" s="24"/>
      <c r="H380" s="24"/>
      <c r="I380" s="28"/>
      <c r="J380" s="24"/>
      <c r="K380" s="24"/>
      <c r="L380" s="25" t="s">
        <v>10</v>
      </c>
      <c r="M380" s="58"/>
      <c r="N380" s="24"/>
      <c r="O380" s="24"/>
      <c r="P380" s="26"/>
      <c r="Q380" s="24"/>
      <c r="R380" s="24"/>
      <c r="S380" s="24"/>
      <c r="T380" s="25"/>
      <c r="U380" s="58"/>
      <c r="V380" s="24"/>
      <c r="W380" s="24"/>
      <c r="X380" s="24"/>
      <c r="Y380" s="28"/>
      <c r="Z380" s="24"/>
      <c r="AA380" s="24"/>
      <c r="AB380" s="25"/>
      <c r="AC380" s="58"/>
      <c r="AD380" s="24"/>
      <c r="AE380" s="24"/>
      <c r="AF380" s="26"/>
    </row>
    <row r="381" spans="1:32" ht="15" x14ac:dyDescent="0.2">
      <c r="A381" s="28"/>
      <c r="B381" s="24"/>
      <c r="C381" s="25" t="s">
        <v>11</v>
      </c>
      <c r="D381" s="24"/>
      <c r="E381" s="58"/>
      <c r="F381" s="24"/>
      <c r="G381" s="25" t="s">
        <v>11</v>
      </c>
      <c r="H381" s="24"/>
      <c r="I381" s="28"/>
      <c r="J381" s="24"/>
      <c r="K381" s="25" t="s">
        <v>11</v>
      </c>
      <c r="L381" s="24"/>
      <c r="M381" s="58"/>
      <c r="N381" s="24"/>
      <c r="O381" s="25" t="s">
        <v>11</v>
      </c>
      <c r="P381" s="26"/>
      <c r="Q381" s="24"/>
      <c r="R381" s="24"/>
      <c r="S381" s="25"/>
      <c r="T381" s="24"/>
      <c r="U381" s="58"/>
      <c r="V381" s="24"/>
      <c r="W381" s="25"/>
      <c r="X381" s="24"/>
      <c r="Y381" s="28"/>
      <c r="Z381" s="24"/>
      <c r="AA381" s="25"/>
      <c r="AB381" s="24"/>
      <c r="AC381" s="58"/>
      <c r="AD381" s="24"/>
      <c r="AE381" s="25"/>
      <c r="AF381" s="26"/>
    </row>
    <row r="382" spans="1:32" ht="15" x14ac:dyDescent="0.2">
      <c r="A382" s="29">
        <f>(B371-A371)/SUM(A371:B371)</f>
        <v>0.3</v>
      </c>
      <c r="B382" s="30">
        <f>(C371-D371)/SUM(C371:D371)</f>
        <v>0.42857142857142855</v>
      </c>
      <c r="C382" s="30">
        <f t="shared" ref="C382:C387" si="97">AVERAGE(A382:B382)</f>
        <v>0.36428571428571427</v>
      </c>
      <c r="D382" s="24"/>
      <c r="E382" s="57">
        <f>(F371-E371)/SUM(E371:F371)</f>
        <v>-0.33333333333333331</v>
      </c>
      <c r="F382" s="25">
        <f>(G371-H371)/SUM(G371:H371)</f>
        <v>-5.2631578947368418E-2</v>
      </c>
      <c r="G382" s="25">
        <f t="shared" ref="G382:G387" si="98">AVERAGE(E382:F382)</f>
        <v>-0.19298245614035087</v>
      </c>
      <c r="H382" s="24"/>
      <c r="I382" s="29">
        <f>(J371-I371)/SUM(I371:J371)</f>
        <v>0.33333333333333331</v>
      </c>
      <c r="J382" s="30">
        <f>(K371-L371)/SUM(K371:L371)</f>
        <v>0.13043478260869565</v>
      </c>
      <c r="K382" s="30">
        <f t="shared" ref="K382:K388" si="99">AVERAGE(I382:J382)</f>
        <v>0.23188405797101447</v>
      </c>
      <c r="L382" s="24"/>
      <c r="M382" s="57">
        <f>(N371-M371)/SUM(M371:N371)</f>
        <v>-0.25925925925925924</v>
      </c>
      <c r="N382" s="25">
        <f>(O371-P371)/SUM(O371:P371)</f>
        <v>-0.18518518518518517</v>
      </c>
      <c r="O382" s="25">
        <f t="shared" ref="O382:O388" si="100">AVERAGE(M382:N382)</f>
        <v>-0.22222222222222221</v>
      </c>
      <c r="P382" s="26"/>
      <c r="Q382" s="30"/>
      <c r="R382" s="30"/>
      <c r="S382" s="30"/>
      <c r="T382" s="24"/>
      <c r="U382" s="57"/>
      <c r="V382" s="25"/>
      <c r="W382" s="25"/>
      <c r="X382" s="24"/>
      <c r="Y382" s="29"/>
      <c r="Z382" s="30"/>
      <c r="AA382" s="30"/>
      <c r="AB382" s="24"/>
      <c r="AC382" s="57"/>
      <c r="AD382" s="25"/>
      <c r="AE382" s="25"/>
      <c r="AF382" s="26"/>
    </row>
    <row r="383" spans="1:32" ht="15" x14ac:dyDescent="0.2">
      <c r="A383" s="23">
        <f>(B372-A372)/SUM(A372:B372)</f>
        <v>0.29411764705882354</v>
      </c>
      <c r="B383" s="25">
        <f>(C372-D372)/SUM(C372:D372)</f>
        <v>0.27272727272727271</v>
      </c>
      <c r="C383" s="25">
        <f t="shared" si="97"/>
        <v>0.28342245989304815</v>
      </c>
      <c r="D383" s="24"/>
      <c r="E383" s="57">
        <f>(F372-E372)/SUM(E372:F372)</f>
        <v>-7.6923076923076927E-2</v>
      </c>
      <c r="F383" s="25">
        <f>(G372-H372)/SUM(G372:H372)</f>
        <v>4.7619047619047616E-2</v>
      </c>
      <c r="G383" s="25">
        <f t="shared" si="98"/>
        <v>-1.4652014652014655E-2</v>
      </c>
      <c r="H383" s="24"/>
      <c r="I383" s="23">
        <f>(J372-I372)/SUM(I372:J372)</f>
        <v>0.30769230769230771</v>
      </c>
      <c r="J383" s="25">
        <f>(K372-L372)/SUM(K372:L372)</f>
        <v>0.12</v>
      </c>
      <c r="K383" s="25">
        <f t="shared" si="99"/>
        <v>0.21384615384615385</v>
      </c>
      <c r="L383" s="24"/>
      <c r="M383" s="57">
        <f>(N372-M372)/SUM(M372:N372)</f>
        <v>-0.1111111111111111</v>
      </c>
      <c r="N383" s="25">
        <f>(O372-P372)/SUM(O372:P372)</f>
        <v>0</v>
      </c>
      <c r="O383" s="25">
        <f t="shared" si="100"/>
        <v>-5.5555555555555552E-2</v>
      </c>
      <c r="P383" s="26"/>
      <c r="Q383" s="25"/>
      <c r="R383" s="25"/>
      <c r="S383" s="25"/>
      <c r="T383" s="24"/>
      <c r="U383" s="57"/>
      <c r="V383" s="25"/>
      <c r="W383" s="25"/>
      <c r="X383" s="24"/>
      <c r="Y383" s="23"/>
      <c r="Z383" s="25"/>
      <c r="AA383" s="25"/>
      <c r="AB383" s="24"/>
      <c r="AC383" s="57"/>
      <c r="AD383" s="25"/>
      <c r="AE383" s="25"/>
      <c r="AF383" s="26"/>
    </row>
    <row r="384" spans="1:32" ht="15" x14ac:dyDescent="0.2">
      <c r="A384" s="23">
        <f>(B373-A373)/SUM(A373:B373)</f>
        <v>0.22222222222222221</v>
      </c>
      <c r="B384" s="25">
        <f>(C373-D373)/SUM(C373:D373)</f>
        <v>0.26315789473684209</v>
      </c>
      <c r="C384" s="25">
        <f t="shared" si="97"/>
        <v>0.24269005847953215</v>
      </c>
      <c r="D384" s="24"/>
      <c r="E384" s="59">
        <f>(F373-E373)/SUM(E373:F373)</f>
        <v>0</v>
      </c>
      <c r="F384" s="30">
        <f>(G373-H373)/SUM(G373:H373)</f>
        <v>0.21739130434782608</v>
      </c>
      <c r="G384" s="30">
        <f t="shared" si="98"/>
        <v>0.10869565217391304</v>
      </c>
      <c r="H384" s="24"/>
      <c r="I384" s="23">
        <f>(J373-I373)/SUM(I373:J373)</f>
        <v>0.17241379310344829</v>
      </c>
      <c r="J384" s="25">
        <f>(K373-L373)/SUM(K373:L373)</f>
        <v>0.15384615384615385</v>
      </c>
      <c r="K384" s="25">
        <f t="shared" si="99"/>
        <v>0.16312997347480107</v>
      </c>
      <c r="L384" s="24"/>
      <c r="M384" s="59">
        <f>(N373-M373)/SUM(M373:N373)</f>
        <v>0</v>
      </c>
      <c r="N384" s="30">
        <v>0</v>
      </c>
      <c r="O384" s="30">
        <f>AVERAGE(M384:N384)</f>
        <v>0</v>
      </c>
      <c r="P384" s="26"/>
      <c r="Q384" s="25"/>
      <c r="R384" s="25"/>
      <c r="S384" s="25"/>
      <c r="T384" s="24"/>
      <c r="U384" s="59"/>
      <c r="V384" s="30"/>
      <c r="W384" s="30"/>
      <c r="X384" s="24"/>
      <c r="Y384" s="23"/>
      <c r="Z384" s="25"/>
      <c r="AA384" s="25"/>
      <c r="AB384" s="24"/>
      <c r="AC384" s="59"/>
      <c r="AD384" s="30"/>
      <c r="AE384" s="30"/>
      <c r="AF384" s="26"/>
    </row>
    <row r="385" spans="1:32" ht="15" x14ac:dyDescent="0.2">
      <c r="A385" s="23">
        <f t="shared" ref="A385:A387" si="101">(B374-A374)/SUM(A374:B374)</f>
        <v>0.3</v>
      </c>
      <c r="B385" s="25">
        <f t="shared" ref="B385:B387" si="102">(C374-D374)/SUM(C374:D374)</f>
        <v>0.17647058823529413</v>
      </c>
      <c r="C385" s="25">
        <f t="shared" si="97"/>
        <v>0.23823529411764705</v>
      </c>
      <c r="D385" s="24"/>
      <c r="E385" s="59">
        <f t="shared" ref="E385:E387" si="103">(F374-E374)/SUM(E374:F374)</f>
        <v>-4.7619047619047616E-2</v>
      </c>
      <c r="F385" s="30">
        <f t="shared" ref="F385:F387" si="104">(G374-H374)/SUM(G374:H374)</f>
        <v>-0.15789473684210525</v>
      </c>
      <c r="G385" s="30">
        <f t="shared" si="98"/>
        <v>-0.10275689223057644</v>
      </c>
      <c r="H385" s="24"/>
      <c r="I385" s="23">
        <f>(J374-I374)/SUM(I374:J374)</f>
        <v>0.23809523809523808</v>
      </c>
      <c r="J385" s="25">
        <f>(K374-L374)/SUM(K374:L374)</f>
        <v>0.2857142857142857</v>
      </c>
      <c r="K385" s="25">
        <f t="shared" si="99"/>
        <v>0.26190476190476186</v>
      </c>
      <c r="L385" s="24"/>
      <c r="M385" s="59">
        <f>(N374-M374)/SUM(M374:N374)</f>
        <v>0.2</v>
      </c>
      <c r="N385" s="30">
        <f>(O374-P374)/SUM(O374:P374)</f>
        <v>4.3478260869565216E-2</v>
      </c>
      <c r="O385" s="30">
        <f t="shared" si="100"/>
        <v>0.12173913043478261</v>
      </c>
      <c r="P385" s="26"/>
      <c r="Q385" s="25"/>
      <c r="R385" s="25"/>
      <c r="S385" s="25"/>
      <c r="T385" s="24"/>
      <c r="U385" s="59"/>
      <c r="V385" s="30"/>
      <c r="W385" s="30"/>
      <c r="X385" s="24"/>
      <c r="Y385" s="23"/>
      <c r="Z385" s="25"/>
      <c r="AA385" s="25"/>
      <c r="AB385" s="24"/>
      <c r="AC385" s="59"/>
      <c r="AD385" s="30"/>
      <c r="AE385" s="30"/>
      <c r="AF385" s="26"/>
    </row>
    <row r="386" spans="1:32" ht="15" x14ac:dyDescent="0.2">
      <c r="A386" s="23">
        <f t="shared" si="101"/>
        <v>0.1</v>
      </c>
      <c r="B386" s="25">
        <f t="shared" si="102"/>
        <v>0.18181818181818182</v>
      </c>
      <c r="C386" s="25">
        <f t="shared" si="97"/>
        <v>0.14090909090909093</v>
      </c>
      <c r="D386" s="24"/>
      <c r="E386" s="59">
        <f t="shared" si="103"/>
        <v>-0.04</v>
      </c>
      <c r="F386" s="30">
        <f t="shared" si="104"/>
        <v>-4.7619047619047616E-2</v>
      </c>
      <c r="G386" s="30">
        <f t="shared" si="98"/>
        <v>-4.3809523809523812E-2</v>
      </c>
      <c r="H386" s="24"/>
      <c r="I386" s="23">
        <f>(J375-I375)/SUM(I375:J375)</f>
        <v>0.1111111111111111</v>
      </c>
      <c r="J386" s="25">
        <f>(K375-L375)/SUM(K375:L375)</f>
        <v>0.36</v>
      </c>
      <c r="K386" s="25">
        <f t="shared" si="99"/>
        <v>0.23555555555555555</v>
      </c>
      <c r="L386" s="24"/>
      <c r="M386" s="59">
        <f>(N375-M375)/SUM(M375:N375)</f>
        <v>-7.1428571428571425E-2</v>
      </c>
      <c r="N386" s="30">
        <f>(O375-P375)/SUM(O375:P375)</f>
        <v>-0.14285714285714285</v>
      </c>
      <c r="O386" s="30">
        <f t="shared" si="100"/>
        <v>-0.10714285714285714</v>
      </c>
      <c r="P386" s="26"/>
      <c r="Q386" s="25"/>
      <c r="R386" s="25"/>
      <c r="S386" s="25"/>
      <c r="T386" s="24"/>
      <c r="U386" s="59"/>
      <c r="V386" s="30"/>
      <c r="W386" s="30"/>
      <c r="X386" s="24"/>
      <c r="Y386" s="23"/>
      <c r="Z386" s="25"/>
      <c r="AA386" s="25"/>
      <c r="AB386" s="24"/>
      <c r="AC386" s="59"/>
      <c r="AD386" s="30"/>
      <c r="AE386" s="30"/>
      <c r="AF386" s="26"/>
    </row>
    <row r="387" spans="1:32" ht="15" x14ac:dyDescent="0.2">
      <c r="A387" s="23">
        <f t="shared" si="101"/>
        <v>7.6923076923076927E-2</v>
      </c>
      <c r="B387" s="25">
        <f t="shared" si="102"/>
        <v>-4.3478260869565216E-2</v>
      </c>
      <c r="C387" s="25">
        <f t="shared" si="97"/>
        <v>1.6722408026755856E-2</v>
      </c>
      <c r="D387" s="24"/>
      <c r="E387" s="59">
        <f t="shared" si="103"/>
        <v>-9.0909090909090912E-2</v>
      </c>
      <c r="F387" s="30">
        <f t="shared" si="104"/>
        <v>-0.18181818181818182</v>
      </c>
      <c r="G387" s="30">
        <f t="shared" si="98"/>
        <v>-0.13636363636363635</v>
      </c>
      <c r="H387" s="24"/>
      <c r="I387" s="23">
        <f t="shared" ref="I387:I389" si="105">(J376-I376)/SUM(I376:J376)</f>
        <v>0.2</v>
      </c>
      <c r="J387" s="25">
        <f t="shared" ref="J387:J388" si="106">(K376-L376)/SUM(K376:L376)</f>
        <v>0.21739130434782608</v>
      </c>
      <c r="K387" s="25">
        <f t="shared" si="99"/>
        <v>0.20869565217391306</v>
      </c>
      <c r="L387" s="24"/>
      <c r="M387" s="59">
        <f t="shared" ref="M387:M389" si="107">(N376-M376)/SUM(M376:N376)</f>
        <v>0.12</v>
      </c>
      <c r="N387" s="30">
        <f t="shared" ref="N387:N388" si="108">(O376-P376)/SUM(O376:P376)</f>
        <v>-0.23076923076923078</v>
      </c>
      <c r="O387" s="30">
        <f t="shared" si="100"/>
        <v>-5.5384615384615393E-2</v>
      </c>
      <c r="P387" s="26"/>
      <c r="Q387" s="25"/>
      <c r="R387" s="25"/>
      <c r="S387" s="25"/>
      <c r="T387" s="24"/>
      <c r="U387" s="59"/>
      <c r="V387" s="30"/>
      <c r="W387" s="30"/>
      <c r="X387" s="24"/>
      <c r="Y387" s="23"/>
      <c r="Z387" s="25"/>
      <c r="AA387" s="25"/>
      <c r="AB387" s="24"/>
      <c r="AC387" s="59"/>
      <c r="AD387" s="30"/>
      <c r="AE387" s="30"/>
      <c r="AF387" s="26"/>
    </row>
    <row r="388" spans="1:32" ht="15" x14ac:dyDescent="0.2">
      <c r="A388" s="23"/>
      <c r="B388" s="25"/>
      <c r="C388" s="25"/>
      <c r="D388" s="24"/>
      <c r="E388" s="59"/>
      <c r="F388" s="30"/>
      <c r="G388" s="30"/>
      <c r="H388" s="24"/>
      <c r="I388" s="23">
        <f t="shared" si="105"/>
        <v>0.18518518518518517</v>
      </c>
      <c r="J388" s="25">
        <f t="shared" si="106"/>
        <v>0.2413793103448276</v>
      </c>
      <c r="K388" s="25">
        <f t="shared" si="99"/>
        <v>0.21328224776500637</v>
      </c>
      <c r="L388" s="24"/>
      <c r="M388" s="59">
        <f t="shared" si="107"/>
        <v>0</v>
      </c>
      <c r="N388" s="30">
        <f t="shared" si="108"/>
        <v>4.3478260869565216E-2</v>
      </c>
      <c r="O388" s="30">
        <f t="shared" si="100"/>
        <v>2.1739130434782608E-2</v>
      </c>
      <c r="P388" s="26"/>
      <c r="Q388" s="25"/>
      <c r="R388" s="25"/>
      <c r="S388" s="25"/>
      <c r="T388" s="24"/>
      <c r="U388" s="59"/>
      <c r="V388" s="30"/>
      <c r="W388" s="30"/>
      <c r="X388" s="24"/>
      <c r="Y388" s="23"/>
      <c r="Z388" s="25"/>
      <c r="AA388" s="25"/>
      <c r="AB388" s="24"/>
      <c r="AC388" s="59"/>
      <c r="AD388" s="30"/>
      <c r="AE388" s="30"/>
      <c r="AF388" s="26"/>
    </row>
    <row r="389" spans="1:32" ht="15" x14ac:dyDescent="0.2">
      <c r="A389" s="23"/>
      <c r="B389" s="25"/>
      <c r="C389" s="25"/>
      <c r="D389" s="24"/>
      <c r="E389" s="59"/>
      <c r="F389" s="30"/>
      <c r="G389" s="30"/>
      <c r="H389" s="24"/>
      <c r="I389" s="23">
        <f t="shared" si="105"/>
        <v>0.33333333333333331</v>
      </c>
      <c r="J389" s="25">
        <f t="shared" ref="J389" si="109">(K378-L378)/SUM(K378:L378)</f>
        <v>0.26315789473684209</v>
      </c>
      <c r="K389" s="25">
        <f t="shared" ref="K389" si="110">AVERAGE(I389:J389)</f>
        <v>0.2982456140350877</v>
      </c>
      <c r="L389" s="24"/>
      <c r="M389" s="59">
        <f t="shared" si="107"/>
        <v>-0.17241379310344829</v>
      </c>
      <c r="N389" s="30">
        <f t="shared" ref="N389" si="111">(O378-P378)/SUM(O378:P378)</f>
        <v>-3.4482758620689655E-2</v>
      </c>
      <c r="O389" s="30">
        <f t="shared" ref="O389" si="112">AVERAGE(M389:N389)</f>
        <v>-0.10344827586206898</v>
      </c>
      <c r="P389" s="26"/>
      <c r="Q389" s="25"/>
      <c r="R389" s="25"/>
      <c r="S389" s="25"/>
      <c r="T389" s="24"/>
      <c r="U389" s="59"/>
      <c r="V389" s="30"/>
      <c r="W389" s="30"/>
      <c r="X389" s="24"/>
      <c r="Y389" s="23"/>
      <c r="Z389" s="25"/>
      <c r="AA389" s="25"/>
      <c r="AB389" s="24"/>
      <c r="AC389" s="59"/>
      <c r="AD389" s="30"/>
      <c r="AE389" s="30"/>
      <c r="AF389" s="26"/>
    </row>
    <row r="390" spans="1:32" ht="15" x14ac:dyDescent="0.2">
      <c r="A390" s="23"/>
      <c r="B390" s="25"/>
      <c r="C390" s="25"/>
      <c r="D390" s="24"/>
      <c r="E390" s="59"/>
      <c r="F390" s="30"/>
      <c r="G390" s="30"/>
      <c r="H390" s="24"/>
      <c r="I390" s="23"/>
      <c r="J390" s="25"/>
      <c r="K390" s="25"/>
      <c r="L390" s="24"/>
      <c r="M390" s="59"/>
      <c r="N390" s="30"/>
      <c r="O390" s="30"/>
      <c r="P390" s="26"/>
      <c r="Q390" s="25"/>
      <c r="R390" s="25"/>
      <c r="S390" s="25"/>
      <c r="T390" s="24"/>
      <c r="U390" s="59"/>
      <c r="V390" s="30"/>
      <c r="W390" s="30"/>
      <c r="X390" s="24"/>
      <c r="Y390" s="23"/>
      <c r="Z390" s="25"/>
      <c r="AA390" s="25"/>
      <c r="AB390" s="24"/>
      <c r="AC390" s="59"/>
      <c r="AD390" s="30"/>
      <c r="AE390" s="30"/>
      <c r="AF390" s="26"/>
    </row>
    <row r="391" spans="1:32" ht="15" x14ac:dyDescent="0.2">
      <c r="A391" s="23"/>
      <c r="B391" s="25"/>
      <c r="C391" s="25"/>
      <c r="D391" s="24"/>
      <c r="E391" s="59"/>
      <c r="F391" s="30"/>
      <c r="G391" s="30"/>
      <c r="H391" s="24"/>
      <c r="I391" s="23"/>
      <c r="J391" s="25"/>
      <c r="K391" s="25"/>
      <c r="L391" s="24"/>
      <c r="M391" s="59"/>
      <c r="N391" s="30"/>
      <c r="O391" s="30"/>
      <c r="P391" s="26"/>
      <c r="Q391" s="24"/>
      <c r="R391" s="24"/>
      <c r="S391" s="24"/>
      <c r="T391" s="24"/>
      <c r="U391" s="59"/>
      <c r="V391" s="30"/>
      <c r="W391" s="30"/>
      <c r="X391" s="24"/>
      <c r="Y391" s="28"/>
      <c r="Z391" s="24"/>
      <c r="AA391" s="24"/>
      <c r="AB391" s="24"/>
      <c r="AC391" s="59"/>
      <c r="AD391" s="30"/>
      <c r="AE391" s="30"/>
      <c r="AF391" s="26"/>
    </row>
    <row r="392" spans="1:32" ht="15" x14ac:dyDescent="0.2">
      <c r="A392" s="28"/>
      <c r="B392" s="24"/>
      <c r="C392" s="24"/>
      <c r="D392" s="24"/>
      <c r="E392" s="58"/>
      <c r="F392" s="24"/>
      <c r="G392" s="24"/>
      <c r="H392" s="25" t="s">
        <v>12</v>
      </c>
      <c r="I392" s="28"/>
      <c r="J392" s="24"/>
      <c r="K392" s="24"/>
      <c r="L392" s="24"/>
      <c r="M392" s="58"/>
      <c r="N392" s="24"/>
      <c r="O392" s="24"/>
      <c r="P392" s="26"/>
      <c r="Q392" s="24"/>
      <c r="R392" s="24"/>
      <c r="S392" s="24"/>
      <c r="T392" s="24"/>
      <c r="U392" s="58"/>
      <c r="V392" s="24"/>
      <c r="W392" s="24"/>
      <c r="X392" s="25"/>
      <c r="Y392" s="28"/>
      <c r="Z392" s="24"/>
      <c r="AA392" s="24"/>
      <c r="AB392" s="24"/>
      <c r="AC392" s="58"/>
      <c r="AD392" s="24"/>
      <c r="AE392" s="24"/>
      <c r="AF392" s="27"/>
    </row>
    <row r="393" spans="1:32" ht="15" x14ac:dyDescent="0.2">
      <c r="A393" s="28"/>
      <c r="B393" s="30" t="s">
        <v>55</v>
      </c>
      <c r="C393" s="2">
        <f>AVERAGE(C382:C392)</f>
        <v>0.21437750428529809</v>
      </c>
      <c r="D393" s="24"/>
      <c r="E393" s="57" t="s">
        <v>13</v>
      </c>
      <c r="F393" s="30" t="s">
        <v>55</v>
      </c>
      <c r="G393" s="2">
        <f>AVERAGE(G382:G392)</f>
        <v>-6.3644811837031509E-2</v>
      </c>
      <c r="H393" s="24"/>
      <c r="I393" s="28"/>
      <c r="J393" s="30" t="s">
        <v>55</v>
      </c>
      <c r="K393" s="2">
        <f>AVERAGE(K382:K392)</f>
        <v>0.22831800209078673</v>
      </c>
      <c r="L393" s="24"/>
      <c r="M393" s="57" t="s">
        <v>13</v>
      </c>
      <c r="N393" s="30" t="s">
        <v>55</v>
      </c>
      <c r="O393" s="2">
        <f>AVERAGE(O382:O392)</f>
        <v>-5.0034408162219254E-2</v>
      </c>
      <c r="P393" s="26"/>
      <c r="Q393" s="24"/>
      <c r="R393" s="30"/>
      <c r="S393" s="30"/>
      <c r="T393" s="24"/>
      <c r="U393" s="57"/>
      <c r="V393" s="30"/>
      <c r="W393" s="30"/>
      <c r="X393" s="24"/>
      <c r="Y393" s="28"/>
      <c r="Z393" s="30"/>
      <c r="AA393" s="30"/>
      <c r="AB393" s="24"/>
      <c r="AC393" s="57"/>
      <c r="AD393" s="30"/>
      <c r="AE393" s="30"/>
      <c r="AF393" s="26"/>
    </row>
    <row r="394" spans="1:32" ht="15" x14ac:dyDescent="0.2">
      <c r="A394" s="29"/>
      <c r="B394" s="30" t="s">
        <v>14</v>
      </c>
      <c r="C394" s="30">
        <f>STDEV(C382:C392)/SQRT(COUNT(C382:C392))</f>
        <v>4.9354370634585761E-2</v>
      </c>
      <c r="D394" s="30"/>
      <c r="E394" s="59"/>
      <c r="F394" s="30" t="s">
        <v>14</v>
      </c>
      <c r="G394" s="30">
        <f>STDEV(G382:G392)/SQRT(COUNT(G382:G392))</f>
        <v>4.3220742269512336E-2</v>
      </c>
      <c r="H394" s="24"/>
      <c r="I394" s="29"/>
      <c r="J394" s="30" t="s">
        <v>14</v>
      </c>
      <c r="K394" s="30">
        <f>STDEV(K382:K392)/SQRT(COUNT(K382:K392))</f>
        <v>1.4112471860398644E-2</v>
      </c>
      <c r="L394" s="30"/>
      <c r="M394" s="59"/>
      <c r="N394" s="30" t="s">
        <v>14</v>
      </c>
      <c r="O394" s="30">
        <f>STDEV(O382:O392)/SQRT(COUNT(O382:O392))</f>
        <v>3.6100850481985428E-2</v>
      </c>
      <c r="P394" s="26"/>
      <c r="Q394" s="30"/>
      <c r="R394" s="30"/>
      <c r="S394" s="30"/>
      <c r="T394" s="30"/>
      <c r="U394" s="59"/>
      <c r="V394" s="30"/>
      <c r="W394" s="30"/>
      <c r="X394" s="24"/>
      <c r="Y394" s="29"/>
      <c r="Z394" s="30"/>
      <c r="AA394" s="30"/>
      <c r="AB394" s="30"/>
      <c r="AC394" s="59"/>
      <c r="AD394" s="30"/>
      <c r="AE394" s="30"/>
      <c r="AF394" s="26"/>
    </row>
    <row r="395" spans="1:32" ht="16" thickBot="1" x14ac:dyDescent="0.25">
      <c r="A395" s="32"/>
      <c r="B395" s="33" t="s">
        <v>15</v>
      </c>
      <c r="C395" s="33">
        <f>COUNT(C382:C392)</f>
        <v>6</v>
      </c>
      <c r="D395" s="34"/>
      <c r="E395" s="61"/>
      <c r="F395" s="33" t="s">
        <v>15</v>
      </c>
      <c r="G395" s="33">
        <f>COUNT(G382:G392)</f>
        <v>6</v>
      </c>
      <c r="H395" s="34"/>
      <c r="I395" s="32"/>
      <c r="J395" s="33" t="s">
        <v>15</v>
      </c>
      <c r="K395" s="33">
        <f>COUNT(K382:K392)</f>
        <v>8</v>
      </c>
      <c r="L395" s="34"/>
      <c r="M395" s="61"/>
      <c r="N395" s="33" t="s">
        <v>15</v>
      </c>
      <c r="O395" s="33">
        <f>COUNT(O382:O392)</f>
        <v>8</v>
      </c>
      <c r="P395" s="35"/>
      <c r="Q395" s="34"/>
      <c r="R395" s="33"/>
      <c r="S395" s="33"/>
      <c r="T395" s="34"/>
      <c r="U395" s="61"/>
      <c r="V395" s="33"/>
      <c r="W395" s="33"/>
      <c r="X395" s="34"/>
      <c r="Y395" s="32"/>
      <c r="Z395" s="33"/>
      <c r="AA395" s="33"/>
      <c r="AB395" s="34"/>
      <c r="AC395" s="61"/>
      <c r="AD395" s="33"/>
      <c r="AE395" s="33"/>
      <c r="AF395" s="35"/>
    </row>
    <row r="396" spans="1:32" x14ac:dyDescent="0.15">
      <c r="A396" s="74" t="s">
        <v>54</v>
      </c>
      <c r="B396" s="75" t="s">
        <v>3</v>
      </c>
      <c r="C396" s="75" t="s">
        <v>4</v>
      </c>
    </row>
    <row r="397" spans="1:32" x14ac:dyDescent="0.15">
      <c r="A397" s="47">
        <v>20210324</v>
      </c>
      <c r="B397" s="47">
        <f>C382</f>
        <v>0.36428571428571427</v>
      </c>
      <c r="C397" s="47">
        <f>G382</f>
        <v>-0.19298245614035087</v>
      </c>
      <c r="I397" s="12"/>
    </row>
    <row r="398" spans="1:32" ht="15" x14ac:dyDescent="0.2">
      <c r="A398" s="47"/>
      <c r="B398" s="47">
        <f>C383</f>
        <v>0.28342245989304815</v>
      </c>
      <c r="C398" s="47">
        <f>G383</f>
        <v>-1.4652014652014655E-2</v>
      </c>
      <c r="H398" s="30"/>
      <c r="I398" s="30"/>
      <c r="J398" s="30"/>
    </row>
    <row r="399" spans="1:32" ht="15" x14ac:dyDescent="0.2">
      <c r="A399" s="47"/>
      <c r="B399" s="47">
        <f>C384</f>
        <v>0.24269005847953215</v>
      </c>
      <c r="C399" s="47">
        <f t="shared" ref="C399:C402" si="113">G384</f>
        <v>0.10869565217391304</v>
      </c>
      <c r="H399" s="30"/>
      <c r="I399" s="30"/>
      <c r="J399" s="30"/>
    </row>
    <row r="400" spans="1:32" ht="15" x14ac:dyDescent="0.2">
      <c r="A400" s="47"/>
      <c r="B400" s="47">
        <f t="shared" ref="B400:B402" si="114">C385</f>
        <v>0.23823529411764705</v>
      </c>
      <c r="C400" s="47">
        <f t="shared" si="113"/>
        <v>-0.10275689223057644</v>
      </c>
      <c r="H400" s="30"/>
      <c r="I400" s="30"/>
      <c r="J400" s="30"/>
    </row>
    <row r="401" spans="1:10" ht="15" x14ac:dyDescent="0.2">
      <c r="A401" s="47"/>
      <c r="B401" s="47">
        <f t="shared" si="114"/>
        <v>0.14090909090909093</v>
      </c>
      <c r="C401" s="47">
        <f t="shared" si="113"/>
        <v>-4.3809523809523812E-2</v>
      </c>
      <c r="H401" s="30"/>
      <c r="I401" s="30"/>
      <c r="J401" s="30"/>
    </row>
    <row r="402" spans="1:10" x14ac:dyDescent="0.15">
      <c r="A402" s="47"/>
      <c r="B402" s="47">
        <f t="shared" si="114"/>
        <v>1.6722408026755856E-2</v>
      </c>
      <c r="C402" s="47">
        <f t="shared" si="113"/>
        <v>-0.13636363636363635</v>
      </c>
    </row>
    <row r="403" spans="1:10" x14ac:dyDescent="0.15">
      <c r="A403" s="47"/>
      <c r="B403" s="47"/>
      <c r="C403" s="47"/>
    </row>
    <row r="404" spans="1:10" x14ac:dyDescent="0.15">
      <c r="A404" s="47"/>
      <c r="B404" s="47"/>
      <c r="C404" s="47"/>
    </row>
    <row r="405" spans="1:10" x14ac:dyDescent="0.15">
      <c r="A405" s="47"/>
      <c r="B405" s="47"/>
      <c r="C405" s="47"/>
    </row>
    <row r="406" spans="1:10" x14ac:dyDescent="0.15">
      <c r="A406" s="47"/>
      <c r="B406" s="47"/>
      <c r="C406" s="47"/>
    </row>
    <row r="407" spans="1:10" x14ac:dyDescent="0.15">
      <c r="A407" s="47">
        <v>20210518</v>
      </c>
      <c r="B407" s="47">
        <f>K382</f>
        <v>0.23188405797101447</v>
      </c>
      <c r="C407" s="47">
        <f>O382</f>
        <v>-0.22222222222222221</v>
      </c>
    </row>
    <row r="408" spans="1:10" x14ac:dyDescent="0.15">
      <c r="A408" s="47"/>
      <c r="B408" s="47">
        <f t="shared" ref="B408:B413" si="115">K383</f>
        <v>0.21384615384615385</v>
      </c>
      <c r="C408" s="47">
        <f t="shared" ref="C408:C413" si="116">O383</f>
        <v>-5.5555555555555552E-2</v>
      </c>
    </row>
    <row r="409" spans="1:10" x14ac:dyDescent="0.15">
      <c r="A409" s="47"/>
      <c r="B409" s="47">
        <f t="shared" si="115"/>
        <v>0.16312997347480107</v>
      </c>
      <c r="C409" s="47">
        <f t="shared" si="116"/>
        <v>0</v>
      </c>
    </row>
    <row r="410" spans="1:10" x14ac:dyDescent="0.15">
      <c r="A410" s="47"/>
      <c r="B410" s="47">
        <f t="shared" si="115"/>
        <v>0.26190476190476186</v>
      </c>
      <c r="C410" s="47">
        <f t="shared" si="116"/>
        <v>0.12173913043478261</v>
      </c>
    </row>
    <row r="411" spans="1:10" x14ac:dyDescent="0.15">
      <c r="A411" s="47"/>
      <c r="B411" s="47">
        <f t="shared" si="115"/>
        <v>0.23555555555555555</v>
      </c>
      <c r="C411" s="47">
        <f t="shared" si="116"/>
        <v>-0.10714285714285714</v>
      </c>
    </row>
    <row r="412" spans="1:10" x14ac:dyDescent="0.15">
      <c r="A412" s="47"/>
      <c r="B412" s="47">
        <f t="shared" si="115"/>
        <v>0.20869565217391306</v>
      </c>
      <c r="C412" s="47">
        <f t="shared" si="116"/>
        <v>-5.5384615384615393E-2</v>
      </c>
    </row>
    <row r="413" spans="1:10" x14ac:dyDescent="0.15">
      <c r="A413" s="47"/>
      <c r="B413" s="47">
        <f t="shared" si="115"/>
        <v>0.21328224776500637</v>
      </c>
      <c r="C413" s="47">
        <f t="shared" si="116"/>
        <v>2.1739130434782608E-2</v>
      </c>
    </row>
    <row r="414" spans="1:10" x14ac:dyDescent="0.15">
      <c r="A414" s="47"/>
      <c r="B414" s="47">
        <f t="shared" ref="B414" si="117">K389</f>
        <v>0.2982456140350877</v>
      </c>
      <c r="C414" s="47">
        <f t="shared" ref="C414" si="118">O389</f>
        <v>-0.10344827586206898</v>
      </c>
    </row>
    <row r="415" spans="1:10" x14ac:dyDescent="0.15">
      <c r="A415" s="47"/>
      <c r="B415" s="47"/>
      <c r="C415" s="47"/>
    </row>
    <row r="416" spans="1:10" x14ac:dyDescent="0.15">
      <c r="A416" s="47"/>
      <c r="B416" s="47"/>
      <c r="C416" s="47"/>
    </row>
    <row r="417" spans="1:10" x14ac:dyDescent="0.15">
      <c r="A417" s="47"/>
      <c r="B417" s="47"/>
      <c r="C417" s="47"/>
    </row>
    <row r="418" spans="1:10" ht="42" x14ac:dyDescent="0.15">
      <c r="A418" s="47"/>
      <c r="B418" s="47"/>
      <c r="C418" s="47"/>
      <c r="E418" s="107" t="s">
        <v>68</v>
      </c>
      <c r="H418" s="107" t="s">
        <v>82</v>
      </c>
      <c r="I418" s="111"/>
      <c r="J418" s="111"/>
    </row>
    <row r="419" spans="1:10" ht="16" x14ac:dyDescent="0.2">
      <c r="A419" s="47"/>
      <c r="B419" s="47"/>
      <c r="C419" s="47"/>
      <c r="E419" s="107" t="s">
        <v>61</v>
      </c>
      <c r="F419" s="103" t="s">
        <v>81</v>
      </c>
      <c r="H419" s="107" t="s">
        <v>83</v>
      </c>
      <c r="I419" s="111">
        <v>0.91930000000000001</v>
      </c>
      <c r="J419" s="111">
        <v>0.9677</v>
      </c>
    </row>
    <row r="420" spans="1:10" ht="16" x14ac:dyDescent="0.2">
      <c r="A420" s="47"/>
      <c r="B420" s="47"/>
      <c r="C420" s="47"/>
      <c r="E420" s="107" t="s">
        <v>63</v>
      </c>
      <c r="F420" s="103">
        <v>0.45550000000000002</v>
      </c>
      <c r="H420" s="107" t="s">
        <v>63</v>
      </c>
      <c r="I420" s="111">
        <v>0.21490000000000001</v>
      </c>
      <c r="J420" s="111">
        <v>0.84450000000000003</v>
      </c>
    </row>
    <row r="421" spans="1:10" ht="29" x14ac:dyDescent="0.2">
      <c r="A421" s="47"/>
      <c r="B421" s="47"/>
      <c r="C421" s="47"/>
      <c r="E421" s="107" t="s">
        <v>64</v>
      </c>
      <c r="F421" s="103" t="s">
        <v>65</v>
      </c>
      <c r="H421" s="107" t="s">
        <v>84</v>
      </c>
      <c r="I421" s="111" t="s">
        <v>73</v>
      </c>
      <c r="J421" s="111" t="s">
        <v>73</v>
      </c>
    </row>
    <row r="422" spans="1:10" ht="43" x14ac:dyDescent="0.2">
      <c r="A422" s="47"/>
      <c r="B422" s="47"/>
      <c r="C422" s="47"/>
      <c r="E422" s="107" t="s">
        <v>66</v>
      </c>
      <c r="F422" s="103" t="s">
        <v>67</v>
      </c>
      <c r="H422" s="107" t="s">
        <v>64</v>
      </c>
      <c r="I422" s="111" t="s">
        <v>65</v>
      </c>
      <c r="J422" s="111" t="s">
        <v>65</v>
      </c>
    </row>
    <row r="423" spans="1:10" x14ac:dyDescent="0.15">
      <c r="A423" s="47"/>
      <c r="B423" s="47"/>
      <c r="C423" s="47"/>
    </row>
    <row r="424" spans="1:10" x14ac:dyDescent="0.15">
      <c r="A424" s="47"/>
      <c r="B424" s="47"/>
      <c r="C424" s="47"/>
    </row>
    <row r="425" spans="1:10" x14ac:dyDescent="0.15">
      <c r="A425" s="47"/>
      <c r="B425" s="47"/>
      <c r="C425" s="47"/>
    </row>
    <row r="426" spans="1:10" x14ac:dyDescent="0.15">
      <c r="A426" s="47"/>
      <c r="B426" s="47"/>
      <c r="C426" s="47"/>
    </row>
    <row r="427" spans="1:10" x14ac:dyDescent="0.15">
      <c r="A427" s="47"/>
      <c r="B427" s="47"/>
      <c r="C427" s="47"/>
    </row>
    <row r="428" spans="1:10" x14ac:dyDescent="0.15">
      <c r="A428" s="47"/>
      <c r="B428" s="47"/>
      <c r="C428" s="47"/>
    </row>
    <row r="429" spans="1:10" x14ac:dyDescent="0.15">
      <c r="A429" s="47"/>
      <c r="B429" s="47"/>
      <c r="C429" s="47"/>
    </row>
    <row r="430" spans="1:10" x14ac:dyDescent="0.15">
      <c r="A430" s="47"/>
      <c r="B430" s="47"/>
      <c r="C430" s="47"/>
    </row>
    <row r="431" spans="1:10" x14ac:dyDescent="0.15">
      <c r="A431" s="47"/>
      <c r="B431" s="47"/>
      <c r="C431" s="47"/>
    </row>
    <row r="432" spans="1:10" x14ac:dyDescent="0.15">
      <c r="A432" s="47"/>
      <c r="B432" s="47"/>
      <c r="C432" s="47"/>
    </row>
    <row r="433" spans="1:3" x14ac:dyDescent="0.15">
      <c r="A433" s="47"/>
      <c r="B433" s="47"/>
      <c r="C433" s="47"/>
    </row>
    <row r="434" spans="1:3" x14ac:dyDescent="0.15">
      <c r="A434" s="47"/>
      <c r="B434" s="47"/>
      <c r="C434" s="47"/>
    </row>
    <row r="435" spans="1:3" x14ac:dyDescent="0.15">
      <c r="A435" s="47"/>
      <c r="B435" s="47"/>
      <c r="C435" s="47"/>
    </row>
    <row r="436" spans="1:3" x14ac:dyDescent="0.15">
      <c r="A436" s="47"/>
      <c r="B436" s="47"/>
      <c r="C436" s="47"/>
    </row>
    <row r="437" spans="1:3" x14ac:dyDescent="0.15">
      <c r="A437" s="75" t="s">
        <v>11</v>
      </c>
      <c r="B437" s="76">
        <f>AVERAGE(B397:B436)</f>
        <v>0.22234350303129161</v>
      </c>
      <c r="C437" s="76">
        <f>AVERAGE(C397:C436)</f>
        <v>-5.5867438308567365E-2</v>
      </c>
    </row>
    <row r="438" spans="1:3" ht="15" x14ac:dyDescent="0.2">
      <c r="A438" s="75" t="s">
        <v>14</v>
      </c>
      <c r="B438" s="77">
        <f>STDEV(B397:B436)/SQRT(COUNT(B397:B436))</f>
        <v>2.159759108755269E-2</v>
      </c>
      <c r="C438" s="77">
        <f>STDEV(C397:C436)/SQRT(COUNT(C397:C436))</f>
        <v>2.6691079171794554E-2</v>
      </c>
    </row>
    <row r="439" spans="1:3" x14ac:dyDescent="0.15">
      <c r="A439" s="75" t="s">
        <v>15</v>
      </c>
      <c r="B439" s="76">
        <f>COUNT(B397:B436)</f>
        <v>14</v>
      </c>
      <c r="C439" s="76">
        <f>COUNT(C397:C436)</f>
        <v>14</v>
      </c>
    </row>
    <row r="440" spans="1:3" x14ac:dyDescent="0.15">
      <c r="A440" s="75" t="s">
        <v>56</v>
      </c>
      <c r="B440" s="76">
        <f>TTEST(B397:B436,B397:B436,2,2)</f>
        <v>1</v>
      </c>
      <c r="C440" s="76">
        <f>TTEST(B397:B436,C397:C436,2,2)</f>
        <v>1.3907612183759311E-8</v>
      </c>
    </row>
  </sheetData>
  <mergeCells count="54">
    <mergeCell ref="P314:P319"/>
    <mergeCell ref="H34:H39"/>
    <mergeCell ref="H106:H111"/>
    <mergeCell ref="H314:H319"/>
    <mergeCell ref="BE292:BH292"/>
    <mergeCell ref="Y216:AB216"/>
    <mergeCell ref="AC216:AF216"/>
    <mergeCell ref="E292:H292"/>
    <mergeCell ref="I292:L292"/>
    <mergeCell ref="M292:P292"/>
    <mergeCell ref="Q292:T292"/>
    <mergeCell ref="U292:X292"/>
    <mergeCell ref="Y292:AB292"/>
    <mergeCell ref="AC292:AF292"/>
    <mergeCell ref="U216:X216"/>
    <mergeCell ref="U150:X150"/>
    <mergeCell ref="BI292:BL292"/>
    <mergeCell ref="A368:D368"/>
    <mergeCell ref="E368:H368"/>
    <mergeCell ref="I368:L368"/>
    <mergeCell ref="M368:P368"/>
    <mergeCell ref="Q368:T368"/>
    <mergeCell ref="U368:X368"/>
    <mergeCell ref="Y368:AB368"/>
    <mergeCell ref="AC368:AF368"/>
    <mergeCell ref="AG292:AJ292"/>
    <mergeCell ref="AK292:AN292"/>
    <mergeCell ref="AO292:AR292"/>
    <mergeCell ref="AS292:AV292"/>
    <mergeCell ref="AW292:AZ292"/>
    <mergeCell ref="BA292:BD292"/>
    <mergeCell ref="A292:D292"/>
    <mergeCell ref="A216:D216"/>
    <mergeCell ref="E216:H216"/>
    <mergeCell ref="I216:L216"/>
    <mergeCell ref="M216:P216"/>
    <mergeCell ref="Q216:T216"/>
    <mergeCell ref="A150:D150"/>
    <mergeCell ref="E150:H150"/>
    <mergeCell ref="I150:L150"/>
    <mergeCell ref="M150:P150"/>
    <mergeCell ref="Q150:T150"/>
    <mergeCell ref="U84:X84"/>
    <mergeCell ref="A5:D5"/>
    <mergeCell ref="E5:H5"/>
    <mergeCell ref="I5:L5"/>
    <mergeCell ref="M5:P5"/>
    <mergeCell ref="Q5:T5"/>
    <mergeCell ref="U5:X5"/>
    <mergeCell ref="A84:D84"/>
    <mergeCell ref="E84:H84"/>
    <mergeCell ref="I84:L84"/>
    <mergeCell ref="M84:P84"/>
    <mergeCell ref="Q84:T8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1-day RO new</vt:lpstr>
      <vt:lpstr>3-day RO 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yanabah</dc:creator>
  <cp:lastModifiedBy>Oramas, Rebecca</cp:lastModifiedBy>
  <dcterms:created xsi:type="dcterms:W3CDTF">2018-09-21T18:52:11Z</dcterms:created>
  <dcterms:modified xsi:type="dcterms:W3CDTF">2025-04-01T15:54:26Z</dcterms:modified>
</cp:coreProperties>
</file>